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45" yWindow="-45" windowWidth="16605" windowHeight="3165" tabRatio="937" activeTab="3"/>
  </bookViews>
  <sheets>
    <sheet name="Trend Data" sheetId="6" r:id="rId1"/>
    <sheet name="New Funds" sheetId="7" r:id="rId2"/>
    <sheet name="Reductions Items" sheetId="8" r:id="rId3"/>
    <sheet name="Facilities" sheetId="9" r:id="rId4"/>
  </sheets>
  <definedNames>
    <definedName name="_xlnm.Print_Area" localSheetId="0">'Trend Data'!$A$1:$G$103</definedName>
    <definedName name="_xlnm.Print_Titles" localSheetId="0">'Trend Data'!$1:$4</definedName>
  </definedNames>
  <calcPr calcId="144525"/>
</workbook>
</file>

<file path=xl/calcChain.xml><?xml version="1.0" encoding="utf-8"?>
<calcChain xmlns="http://schemas.openxmlformats.org/spreadsheetml/2006/main">
  <c r="E26" i="9" l="1"/>
  <c r="F11" i="8" l="1"/>
  <c r="E15" i="8"/>
  <c r="F21" i="8" l="1"/>
  <c r="E21" i="8"/>
  <c r="D21" i="8"/>
  <c r="D4" i="8"/>
  <c r="D14" i="7"/>
  <c r="B77" i="6" l="1"/>
  <c r="G10" i="6" l="1"/>
  <c r="F10" i="6"/>
  <c r="E10" i="6"/>
  <c r="D10" i="6"/>
  <c r="C10" i="6"/>
  <c r="G8" i="6"/>
  <c r="F8" i="6"/>
  <c r="E8" i="6"/>
  <c r="D8" i="6"/>
  <c r="C8" i="6"/>
  <c r="D11" i="6" l="1"/>
  <c r="C11" i="6"/>
  <c r="B11" i="6"/>
  <c r="E95" i="6"/>
  <c r="D95" i="6"/>
  <c r="C95" i="6"/>
  <c r="B95" i="6"/>
  <c r="E92" i="6"/>
  <c r="D92" i="6"/>
  <c r="C92" i="6"/>
  <c r="B92" i="6"/>
  <c r="B85" i="6"/>
  <c r="F86" i="6" l="1"/>
  <c r="F84" i="6"/>
  <c r="F83" i="6"/>
  <c r="F82" i="6"/>
  <c r="G60" i="6"/>
  <c r="F60" i="6"/>
  <c r="G59" i="6"/>
  <c r="F59" i="6"/>
  <c r="G58" i="6"/>
  <c r="F58" i="6"/>
  <c r="G57" i="6"/>
  <c r="F57" i="6"/>
  <c r="G56" i="6"/>
  <c r="F56" i="6"/>
  <c r="F55" i="6"/>
  <c r="G86" i="6" l="1"/>
  <c r="G84" i="6"/>
  <c r="G83" i="6"/>
  <c r="G82" i="6"/>
  <c r="D77" i="6" l="1"/>
  <c r="C77" i="6"/>
  <c r="G55" i="6"/>
  <c r="G97" i="6"/>
  <c r="F97" i="6"/>
  <c r="G96" i="6"/>
  <c r="F96" i="6"/>
  <c r="G94" i="6"/>
  <c r="F94" i="6"/>
  <c r="G93" i="6"/>
  <c r="F93" i="6"/>
  <c r="G91" i="6"/>
  <c r="F91" i="6"/>
  <c r="G90" i="6"/>
  <c r="F90" i="6"/>
  <c r="B50" i="6"/>
  <c r="G46" i="6"/>
  <c r="F46" i="6"/>
  <c r="G45" i="6"/>
  <c r="F45" i="6"/>
  <c r="G43" i="6"/>
  <c r="F43" i="6"/>
  <c r="G38" i="6"/>
  <c r="F38" i="6"/>
  <c r="G37" i="6"/>
  <c r="F37" i="6"/>
  <c r="G36" i="6"/>
  <c r="F36" i="6"/>
  <c r="G35" i="6"/>
  <c r="F35" i="6"/>
  <c r="G42" i="6"/>
  <c r="F42" i="6"/>
  <c r="F95" i="6" l="1"/>
  <c r="F92" i="6"/>
  <c r="D50" i="6"/>
  <c r="C50" i="6"/>
  <c r="D85" i="6"/>
  <c r="F85" i="6" s="1"/>
  <c r="C85" i="6"/>
  <c r="G85" i="6" l="1"/>
  <c r="G95" i="6"/>
  <c r="G92" i="6"/>
  <c r="E11" i="6"/>
</calcChain>
</file>

<file path=xl/sharedStrings.xml><?xml version="1.0" encoding="utf-8"?>
<sst xmlns="http://schemas.openxmlformats.org/spreadsheetml/2006/main" count="216" uniqueCount="173">
  <si>
    <t>Headcount</t>
  </si>
  <si>
    <t>FTE</t>
  </si>
  <si>
    <t>Fall 2012</t>
  </si>
  <si>
    <t>Fall 2013</t>
  </si>
  <si>
    <t>% Change in FTE over prior Fall</t>
  </si>
  <si>
    <t>Enrollment Trends</t>
  </si>
  <si>
    <t>Source:  Audited Financial Statements</t>
  </si>
  <si>
    <t>Cash and Equivalents</t>
  </si>
  <si>
    <t>S-T Investments</t>
  </si>
  <si>
    <t>Receivables</t>
  </si>
  <si>
    <t xml:space="preserve">Current Liabilities </t>
  </si>
  <si>
    <t>Lease Purchase Obligations (L-T)</t>
  </si>
  <si>
    <t>Net Assets - Unrestricted</t>
  </si>
  <si>
    <t>Financial Trends</t>
  </si>
  <si>
    <t>State Appropriations</t>
  </si>
  <si>
    <t>FY 2013</t>
  </si>
  <si>
    <t>Source:  Budget Compliance Report</t>
  </si>
  <si>
    <t>Institution Name:</t>
  </si>
  <si>
    <t>Tuition Revenue</t>
  </si>
  <si>
    <t>State funding per Student FTE</t>
  </si>
  <si>
    <t>Undergraduate Tuition</t>
  </si>
  <si>
    <t>Graduate Tuition</t>
  </si>
  <si>
    <t>Special Institutional Fee</t>
  </si>
  <si>
    <t>Sponsored Revenue</t>
  </si>
  <si>
    <t>In-State Tuition Revenue</t>
  </si>
  <si>
    <t>Out of-State Tuition Revenue</t>
  </si>
  <si>
    <t>Tuition Revenue Analysis (Fund 10500)</t>
  </si>
  <si>
    <t>Financial Trends - Auxiliary Operations</t>
  </si>
  <si>
    <t>FY 2015</t>
  </si>
  <si>
    <t xml:space="preserve">Funding </t>
  </si>
  <si>
    <t>Auxiliary Reserve Balance:</t>
  </si>
  <si>
    <t xml:space="preserve">     Unrestricted</t>
  </si>
  <si>
    <t>Total Auxiliary Reserve Balance</t>
  </si>
  <si>
    <t>Tuition Carry Forward</t>
  </si>
  <si>
    <t>Full-Time Staff</t>
  </si>
  <si>
    <t>Full-Time Faculty</t>
  </si>
  <si>
    <t xml:space="preserve">     Total Full-Time Employees</t>
  </si>
  <si>
    <t>Part-Time Faculty</t>
  </si>
  <si>
    <t>Part-Time Staff</t>
  </si>
  <si>
    <t xml:space="preserve">     R&amp;R Reserve</t>
  </si>
  <si>
    <t xml:space="preserve">     Reserved for Encumbrances </t>
  </si>
  <si>
    <t>The sum of the in-state and out-of-state tuition revenue must agree to the total tuition revenue reported on row 16.</t>
  </si>
  <si>
    <t>The sum of the undergraduate and graduate tuition revenue must agree to the total tuition revenue reported on row 16.</t>
  </si>
  <si>
    <t>Percent of Tuition Carried Forward</t>
  </si>
  <si>
    <t>Fall 2015 (Projected)</t>
  </si>
  <si>
    <t>Fall 2014</t>
  </si>
  <si>
    <t>Fall 2015</t>
  </si>
  <si>
    <t>Graduate Headcount</t>
  </si>
  <si>
    <t>The sum of graduate and undergraduate headcount must agree to the total headcount reported on row 7.</t>
  </si>
  <si>
    <t>Undergraduate Headcount</t>
  </si>
  <si>
    <t xml:space="preserve">     Total Part-Time Employees</t>
  </si>
  <si>
    <t>FY 2014</t>
  </si>
  <si>
    <t>FY 2016 Budget Hearing Data Sheet</t>
  </si>
  <si>
    <t>Fall 2016 (Projected)</t>
  </si>
  <si>
    <t xml:space="preserve"> </t>
  </si>
  <si>
    <t>% Change in Headcount over prior Fall</t>
  </si>
  <si>
    <t>Fall 2016</t>
  </si>
  <si>
    <t>Percent Change from 6/30/13 to 6/30/14</t>
  </si>
  <si>
    <t xml:space="preserve">Student Workers </t>
  </si>
  <si>
    <t>Graduate Assistants</t>
  </si>
  <si>
    <t>Financial Aid</t>
  </si>
  <si>
    <t>Fall 2011</t>
  </si>
  <si>
    <t>FY 2012</t>
  </si>
  <si>
    <t>Percent Change from 6/30/12 to 6/30/14</t>
  </si>
  <si>
    <t>Percent Change from 6/30/14 to 6/30/15</t>
  </si>
  <si>
    <t>Percent Change from                          Fall 11 to Fall 13</t>
  </si>
  <si>
    <t>Percent Change from                          Fall 13 to Fall 14</t>
  </si>
  <si>
    <t>Capital Lease Obligations</t>
  </si>
  <si>
    <t>Capital Liability Burden Ratio</t>
  </si>
  <si>
    <r>
      <rPr>
        <i/>
        <u/>
        <sz val="9"/>
        <rFont val="Times New Roman"/>
        <family val="1"/>
      </rPr>
      <t>Capital Liability Burden Ratio</t>
    </r>
    <r>
      <rPr>
        <i/>
        <sz val="9"/>
        <rFont val="Times New Roman"/>
        <family val="1"/>
      </rPr>
      <t xml:space="preserve"> = Annual lease payments (principal + interest) divided by total revenues defined as follows ( the denominator of the fraction, total revenues, should include operating revenues and non-operating revenues, excluding capital gifts and grants and special item transfers).  </t>
    </r>
  </si>
  <si>
    <t>Annual Capital Lease Payments</t>
  </si>
  <si>
    <t>Total Capital Lease Obligations</t>
  </si>
  <si>
    <t>Student Housing Occupancy Rates</t>
  </si>
  <si>
    <t>Academics</t>
  </si>
  <si>
    <t>Beginning Freshman</t>
  </si>
  <si>
    <t>Carl Vinson Projections</t>
  </si>
  <si>
    <t>Total # of Active Programs</t>
  </si>
  <si>
    <t>Number of Degrees Awarded</t>
  </si>
  <si>
    <t>Number of Low Producing Programs</t>
  </si>
  <si>
    <r>
      <t>FY 2015 (</t>
    </r>
    <r>
      <rPr>
        <b/>
        <sz val="9"/>
        <rFont val="Times New Roman"/>
        <family val="1"/>
      </rPr>
      <t>Projected)</t>
    </r>
  </si>
  <si>
    <t>% of Students Receiving Federal Loans</t>
  </si>
  <si>
    <t>Federal Student Loan Default Rate</t>
  </si>
  <si>
    <r>
      <t xml:space="preserve">FY 2015              </t>
    </r>
    <r>
      <rPr>
        <b/>
        <sz val="11"/>
        <rFont val="Times New Roman"/>
        <family val="1"/>
      </rPr>
      <t xml:space="preserve"> (As of Fall 2014)</t>
    </r>
  </si>
  <si>
    <t>Total Auxiliaries Cash and Equivalents</t>
  </si>
  <si>
    <t>Financial Ratios</t>
  </si>
  <si>
    <t>Viability Ratio</t>
  </si>
  <si>
    <t>Return on Net Assets Ratio</t>
  </si>
  <si>
    <t>Current Ratio</t>
  </si>
  <si>
    <t>Cash Ratio</t>
  </si>
  <si>
    <t>Primary Reserve Ratio</t>
  </si>
  <si>
    <t>Capital Liability Per FTE</t>
  </si>
  <si>
    <t>% of Undergraduates Receiving Pell</t>
  </si>
  <si>
    <t>% of Undergraduates Receiving HOPE</t>
  </si>
  <si>
    <r>
      <t xml:space="preserve">Six-Year </t>
    </r>
    <r>
      <rPr>
        <u/>
        <sz val="12"/>
        <color theme="1"/>
        <rFont val="Times New Roman"/>
        <family val="1"/>
      </rPr>
      <t>Graduation Rates</t>
    </r>
    <r>
      <rPr>
        <sz val="12"/>
        <color theme="1"/>
        <rFont val="Times New Roman"/>
        <family val="1"/>
      </rPr>
      <t xml:space="preserve">
First-Time Full-Time Freshman</t>
    </r>
  </si>
  <si>
    <t>1st Qtr. Budget</t>
  </si>
  <si>
    <r>
      <t xml:space="preserve">One-Year </t>
    </r>
    <r>
      <rPr>
        <u/>
        <sz val="12"/>
        <color theme="1"/>
        <rFont val="Times New Roman"/>
        <family val="1"/>
      </rPr>
      <t>Retention Rates</t>
    </r>
    <r>
      <rPr>
        <sz val="12"/>
        <color theme="1"/>
        <rFont val="Times New Roman"/>
        <family val="1"/>
      </rPr>
      <t xml:space="preserve">
for First-Time Full-Time Freshman</t>
    </r>
  </si>
  <si>
    <t>Employee Trends</t>
  </si>
  <si>
    <t># of Students taking at least 1 online course but not enrolled 100% online</t>
  </si>
  <si>
    <t># of Online Students (Enrolled 100%)</t>
  </si>
  <si>
    <t>Three-Year Cohort Year</t>
  </si>
  <si>
    <t>FY 2009</t>
  </si>
  <si>
    <t>FY 2010</t>
  </si>
  <si>
    <t>FY 2011</t>
  </si>
  <si>
    <t>Clayton State University</t>
  </si>
  <si>
    <t>Not Provided</t>
  </si>
  <si>
    <t>Fiscal Year 2016 Budget Hearing</t>
  </si>
  <si>
    <t>Part IV -  How Would You Use New Money in FY16?</t>
  </si>
  <si>
    <t>Priority Items</t>
  </si>
  <si>
    <r>
      <t xml:space="preserve">INSTITUTION NAME: </t>
    </r>
    <r>
      <rPr>
        <b/>
        <u/>
        <sz val="14"/>
        <color theme="1"/>
        <rFont val="Times New Roman"/>
        <family val="1"/>
      </rPr>
      <t xml:space="preserve">Clayton State University </t>
    </r>
  </si>
  <si>
    <t>NARRATIVE (As In Part III of the Budget Narrative)</t>
  </si>
  <si>
    <r>
      <t xml:space="preserve"># of Positions      </t>
    </r>
    <r>
      <rPr>
        <b/>
        <sz val="12"/>
        <rFont val="Times New Roman"/>
        <family val="1"/>
      </rPr>
      <t>(if applicable)</t>
    </r>
  </si>
  <si>
    <t xml:space="preserve">Requested Amount </t>
  </si>
  <si>
    <r>
      <t>List Top 3 Priorities (</t>
    </r>
    <r>
      <rPr>
        <b/>
        <i/>
        <sz val="14"/>
        <rFont val="Times New Roman"/>
        <family val="1"/>
      </rPr>
      <t>in priority order</t>
    </r>
    <r>
      <rPr>
        <b/>
        <sz val="14"/>
        <rFont val="Times New Roman"/>
        <family val="1"/>
      </rPr>
      <t>)</t>
    </r>
  </si>
  <si>
    <t>Total</t>
  </si>
  <si>
    <t>Part IV -  What Actions Would You Take if State Funding Declined in FY16?</t>
  </si>
  <si>
    <t>FY 2016 Reduction Target</t>
  </si>
  <si>
    <r>
      <rPr>
        <b/>
        <i/>
        <u/>
        <sz val="11"/>
        <color theme="1"/>
        <rFont val="Times New Roman"/>
        <family val="1"/>
      </rPr>
      <t>(3%</t>
    </r>
    <r>
      <rPr>
        <i/>
        <sz val="11"/>
        <color theme="1"/>
        <rFont val="Times New Roman"/>
        <family val="1"/>
      </rPr>
      <t xml:space="preserve"> of FY15 Original State Funds Budget)</t>
    </r>
  </si>
  <si>
    <t xml:space="preserve">Reductions of a permanent nature should be considered/implemented whenever possible.  Permanent reductions should be reported in subsequent years, while one-time actions should drop off.  The reduction plans should be for a 3-year period.  </t>
  </si>
  <si>
    <t>Savings from Action ($)</t>
  </si>
  <si>
    <t>Reduction Action</t>
  </si>
  <si>
    <r>
      <t xml:space="preserve"># of Positions Impacted             </t>
    </r>
    <r>
      <rPr>
        <b/>
        <sz val="12"/>
        <rFont val="Times New Roman"/>
        <family val="1"/>
      </rPr>
      <t>(if applicable)</t>
    </r>
  </si>
  <si>
    <t>FY 2016</t>
  </si>
  <si>
    <t>FY 2017</t>
  </si>
  <si>
    <t>FY 2018</t>
  </si>
  <si>
    <t>Part VI -  Facility Needs</t>
  </si>
  <si>
    <t>NARRATIVE (As In Part IV of the Budget Narrative)</t>
  </si>
  <si>
    <r>
      <t xml:space="preserve"># of Spaces, Rooms, SQ FT      </t>
    </r>
    <r>
      <rPr>
        <b/>
        <sz val="12"/>
        <color theme="1"/>
        <rFont val="Times New Roman"/>
        <family val="1"/>
      </rPr>
      <t>(if applicable)</t>
    </r>
  </si>
  <si>
    <t>Proposed Funding Source (i.e. GO Bonds, Private, PPV, etc.</t>
  </si>
  <si>
    <t>Estimated Cost</t>
  </si>
  <si>
    <t>When would facility be needed?</t>
  </si>
  <si>
    <t>List in Order of Priority</t>
  </si>
  <si>
    <t xml:space="preserve">Deferred maintenance </t>
  </si>
  <si>
    <t>Reduction in student assistants funding</t>
  </si>
  <si>
    <t>Academic Advisors: As part of our Complete College Georgia effort we are greatly revamping our advising program, including adopting the Student Success Collaborative from Educational Advisory Board and centralizing all of our professional advising to create a "dual core" advising system whereby each student will be assigned two advisors, one professional and one faculty.  The three advisor lines requested here are a minimum to achieve this full goal.</t>
  </si>
  <si>
    <t xml:space="preserve">New Storage Area Network (SAN): The Storage Area Network (SAN) provides storage for many of the campus services including Banner.  The existing SAN infrastructure is aging.  Of the 3 primary SANs, one is no longer serviced by the manufacturer and one is no longer sold (and soon to be no longer supported) by the manufacturer.  The proposed new SAN will replace all three and will enhance operations and reliability of the storage infrastructure.  The existing SANs will be redeployed as part of an expanded Disaster Recovery/Business Continuity plan. </t>
  </si>
  <si>
    <t>Experiential Learning Coordinator: During Academic Year 2013-2014, Academic Affairs, Student Affairs, and External Relations collaborated to develop intentional strategies for increasing the number of Clayton State students who participate in experiential learning opportunities, including internships. An assembled task force made recommendations that resulted in development of The EDGE - a University-wide targeted approach to increase student participation in experiential learning opportunities. Through a series of initiatives for each classification level, students are exposed to and given opportunities to participate in career-development opportunities that lead to their being prepared for participation in internships and other experiential learning options. As Career Services takes the lead in development and implementation of EDGE, they experience a need for an additional staff member who can coordinate experiential learning activities should as job shadowing, alumni mentoring, and non-academic internships while collaborating with colleagues across campus and engaging organizations throughout the region in providing experiential learning opportunities.</t>
  </si>
  <si>
    <t>Elimination of designated vacant positions</t>
  </si>
  <si>
    <t>Delay critical hiring vacant positions</t>
  </si>
  <si>
    <t>Classroom upgrades</t>
  </si>
  <si>
    <t>Reduction in OS&amp;E (3%) and Travel (4%) budget</t>
  </si>
  <si>
    <t>Reduction in special projects funding</t>
  </si>
  <si>
    <t>Reduce funding for academically - related student programs</t>
  </si>
  <si>
    <t>Academic Core (Design)</t>
  </si>
  <si>
    <t xml:space="preserve"> 1A. Arts and Sciences</t>
  </si>
  <si>
    <t>38,908 sq.ft.</t>
  </si>
  <si>
    <t>GO Bonds</t>
  </si>
  <si>
    <t xml:space="preserve">1B. Lecture Hall </t>
  </si>
  <si>
    <t>109,329 sq.ft.</t>
  </si>
  <si>
    <r>
      <rPr>
        <b/>
        <sz val="14"/>
        <color theme="1"/>
        <rFont val="Times New Roman"/>
        <family val="1"/>
      </rPr>
      <t>1D. Roof for Natural and Behavioral Sciences Building</t>
    </r>
    <r>
      <rPr>
        <b/>
        <sz val="11"/>
        <color theme="1"/>
        <rFont val="Times New Roman"/>
        <family val="1"/>
      </rPr>
      <t xml:space="preserve"> </t>
    </r>
  </si>
  <si>
    <t>45,162 sq.ft.</t>
  </si>
  <si>
    <r>
      <rPr>
        <b/>
        <sz val="14"/>
        <color theme="1"/>
        <rFont val="Times New Roman"/>
        <family val="1"/>
      </rPr>
      <t>1E. Roof for Athletics and Health Building</t>
    </r>
    <r>
      <rPr>
        <b/>
        <sz val="11"/>
        <color theme="1"/>
        <rFont val="Times New Roman"/>
        <family val="1"/>
      </rPr>
      <t xml:space="preserve"> </t>
    </r>
  </si>
  <si>
    <t>43,266 sq.ft.+4,000 sq.ft.</t>
  </si>
  <si>
    <t>1F.  University Center and Library Access Ladder Installation</t>
  </si>
  <si>
    <t>12 ladders</t>
  </si>
  <si>
    <t>Library System Upgrade</t>
  </si>
  <si>
    <t>56,400 sq.ft.</t>
  </si>
  <si>
    <t>Upgrade IT Infrastructure Campus Wide</t>
  </si>
  <si>
    <t>Equipment</t>
  </si>
  <si>
    <t>Library Upper Level Renovation</t>
  </si>
  <si>
    <t>30,000 sq.ft.</t>
  </si>
  <si>
    <t>Campus Funds</t>
  </si>
  <si>
    <t>Spivey Hall Renovation</t>
  </si>
  <si>
    <t>32,865 sq.ft.</t>
  </si>
  <si>
    <t>Public Safety (property acquisition or expansion)</t>
  </si>
  <si>
    <t>Acquisition of property or expansion</t>
  </si>
  <si>
    <t>Advising Center</t>
  </si>
  <si>
    <t>new space 4,000</t>
  </si>
  <si>
    <t>Fayette-Kedron Location Expansion</t>
  </si>
  <si>
    <t>10,900 sq.ft.(existing) + portion of 10,000 sq.ft. for additional rent</t>
  </si>
  <si>
    <t>Campus Miscellaneous Projects</t>
  </si>
  <si>
    <t>Varies</t>
  </si>
  <si>
    <t>12,118 sq.ft.+ 1,700 sq.ft. new built out</t>
  </si>
  <si>
    <r>
      <rPr>
        <b/>
        <sz val="14"/>
        <color theme="1"/>
        <rFont val="Times New Roman"/>
        <family val="1"/>
      </rPr>
      <t>1C. Centralized System for Continuing Education Bldg., Spivey Hall and Music Education Bldg.</t>
    </r>
    <r>
      <rPr>
        <b/>
        <sz val="11"/>
        <color theme="1"/>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</si>
</sst>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000_);_(* \(#,##0.000\);_(* &quot;-&quot;??_);_(@_)"/>
    <numFmt numFmtId="167" formatCode="_(* #,##0.0_);_(* \(#,##0.0\);_(* &quot;-&quot;??_);_(@_)"/>
    <numFmt numFmtId="168" formatCode="0.0%"/>
    <numFmt numFmtId="169" formatCode="[$-409]mmm\-yy;@"/>
  </numFmts>
  <fonts count="33" x14ac:knownFonts="1">
    <font>
      <sz val="11"/>
      <color theme="1"/>
      <name val="Calibri"/>
      <family val="2"/>
      <scheme val="minor"/>
    </font>
    <font>
      <sz val="11"/>
      <color theme="1"/>
      <name val="Calibri"/>
      <family val="2"/>
      <scheme val="minor"/>
    </font>
    <font>
      <sz val="11"/>
      <color indexed="8"/>
      <name val="Calibri"/>
      <family val="2"/>
    </font>
    <font>
      <sz val="10"/>
      <color theme="1"/>
      <name val="Arial"/>
      <family val="2"/>
    </font>
    <font>
      <sz val="10"/>
      <name val="MS Sans Serif"/>
      <family val="2"/>
    </font>
    <font>
      <b/>
      <sz val="12"/>
      <name val="Times New Roman"/>
      <family val="1"/>
    </font>
    <font>
      <sz val="12"/>
      <name val="Times New Roman"/>
      <family val="1"/>
    </font>
    <font>
      <sz val="11"/>
      <color theme="1"/>
      <name val="Times New Roman"/>
      <family val="1"/>
    </font>
    <font>
      <b/>
      <sz val="11"/>
      <color theme="1"/>
      <name val="Times New Roman"/>
      <family val="1"/>
    </font>
    <font>
      <b/>
      <sz val="14"/>
      <color theme="1"/>
      <name val="Times New Roman"/>
      <family val="1"/>
    </font>
    <font>
      <sz val="14"/>
      <color theme="1"/>
      <name val="Times New Roman"/>
      <family val="1"/>
    </font>
    <font>
      <b/>
      <i/>
      <sz val="12"/>
      <name val="Times New Roman"/>
      <family val="1"/>
    </font>
    <font>
      <b/>
      <sz val="12"/>
      <color theme="1"/>
      <name val="Times New Roman"/>
      <family val="1"/>
    </font>
    <font>
      <b/>
      <sz val="9"/>
      <color theme="1"/>
      <name val="Times New Roman"/>
      <family val="1"/>
    </font>
    <font>
      <i/>
      <sz val="9"/>
      <name val="Times New Roman"/>
      <family val="1"/>
    </font>
    <font>
      <i/>
      <u/>
      <sz val="9"/>
      <name val="Times New Roman"/>
      <family val="1"/>
    </font>
    <font>
      <b/>
      <sz val="16"/>
      <color theme="1"/>
      <name val="Times New Roman"/>
      <family val="1"/>
    </font>
    <font>
      <b/>
      <sz val="11"/>
      <name val="Times New Roman"/>
      <family val="1"/>
    </font>
    <font>
      <sz val="11"/>
      <name val="Times New Roman"/>
      <family val="1"/>
    </font>
    <font>
      <b/>
      <sz val="15"/>
      <color theme="0"/>
      <name val="Times New Roman"/>
      <family val="1"/>
    </font>
    <font>
      <sz val="12"/>
      <color theme="1"/>
      <name val="Times New Roman"/>
      <family val="1"/>
    </font>
    <font>
      <b/>
      <sz val="10"/>
      <name val="Times New Roman"/>
      <family val="1"/>
    </font>
    <font>
      <sz val="10"/>
      <name val="Times New Roman"/>
      <family val="1"/>
    </font>
    <font>
      <b/>
      <sz val="9"/>
      <name val="Times New Roman"/>
      <family val="1"/>
    </font>
    <font>
      <u/>
      <sz val="12"/>
      <color theme="1"/>
      <name val="Times New Roman"/>
      <family val="1"/>
    </font>
    <font>
      <sz val="16"/>
      <color theme="1"/>
      <name val="Times New Roman"/>
      <family val="1"/>
    </font>
    <font>
      <b/>
      <i/>
      <sz val="16"/>
      <color theme="1"/>
      <name val="Times New Roman"/>
      <family val="1"/>
    </font>
    <font>
      <b/>
      <u/>
      <sz val="14"/>
      <color theme="1"/>
      <name val="Times New Roman"/>
      <family val="1"/>
    </font>
    <font>
      <b/>
      <sz val="14"/>
      <name val="Times New Roman"/>
      <family val="1"/>
    </font>
    <font>
      <b/>
      <i/>
      <sz val="14"/>
      <name val="Times New Roman"/>
      <family val="1"/>
    </font>
    <font>
      <i/>
      <sz val="11"/>
      <color theme="1"/>
      <name val="Times New Roman"/>
      <family val="1"/>
    </font>
    <font>
      <b/>
      <i/>
      <u/>
      <sz val="11"/>
      <color theme="1"/>
      <name val="Times New Roman"/>
      <family val="1"/>
    </font>
    <font>
      <b/>
      <i/>
      <sz val="11"/>
      <color theme="1"/>
      <name val="Times New Roman"/>
      <family val="1"/>
    </font>
  </fonts>
  <fills count="12">
    <fill>
      <patternFill patternType="none"/>
    </fill>
    <fill>
      <patternFill patternType="gray125"/>
    </fill>
    <fill>
      <patternFill patternType="mediumGray"/>
    </fill>
    <fill>
      <patternFill patternType="solid">
        <fgColor theme="3"/>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1">
    <xf numFmtId="0" fontId="0" fillId="0" borderId="0"/>
    <xf numFmtId="44" fontId="1" fillId="0" borderId="0" applyFont="0" applyFill="0" applyBorder="0" applyAlignment="0" applyProtection="0"/>
    <xf numFmtId="44" fontId="2" fillId="0" borderId="0" applyFont="0" applyFill="0" applyBorder="0" applyAlignment="0" applyProtection="0"/>
    <xf numFmtId="0" fontId="1"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58">
    <xf numFmtId="0" fontId="0" fillId="0" borderId="0" xfId="0"/>
    <xf numFmtId="0" fontId="5"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7" fillId="0" borderId="0" xfId="0" applyFont="1"/>
    <xf numFmtId="0" fontId="10" fillId="0" borderId="0" xfId="0" applyFont="1"/>
    <xf numFmtId="14" fontId="5" fillId="0" borderId="1" xfId="0" applyNumberFormat="1" applyFont="1" applyBorder="1" applyAlignment="1">
      <alignment horizontal="center" vertical="center" wrapText="1"/>
    </xf>
    <xf numFmtId="0" fontId="12" fillId="0" borderId="0" xfId="0" applyFont="1"/>
    <xf numFmtId="0" fontId="9" fillId="0" borderId="0" xfId="0" applyFont="1"/>
    <xf numFmtId="164" fontId="6" fillId="0" borderId="1" xfId="1" applyNumberFormat="1" applyFont="1" applyBorder="1" applyAlignment="1">
      <alignment horizontal="justify" vertical="center" wrapText="1"/>
    </xf>
    <xf numFmtId="164" fontId="7" fillId="0" borderId="0" xfId="1" applyNumberFormat="1" applyFont="1"/>
    <xf numFmtId="0" fontId="7" fillId="0" borderId="1" xfId="0" applyFont="1" applyBorder="1"/>
    <xf numFmtId="0" fontId="5" fillId="0" borderId="1" xfId="0" applyFont="1" applyBorder="1" applyAlignment="1">
      <alignment horizontal="left" vertical="center" wrapText="1"/>
    </xf>
    <xf numFmtId="0" fontId="7" fillId="0" borderId="0" xfId="0" applyFont="1" applyAlignment="1">
      <alignment horizontal="center"/>
    </xf>
    <xf numFmtId="9" fontId="6" fillId="0" borderId="1" xfId="9" applyFont="1" applyBorder="1" applyAlignment="1">
      <alignment horizontal="center" vertical="center" wrapText="1"/>
    </xf>
    <xf numFmtId="9" fontId="6" fillId="0" borderId="1" xfId="9" applyFont="1" applyBorder="1" applyAlignment="1">
      <alignment vertical="center" wrapText="1"/>
    </xf>
    <xf numFmtId="164" fontId="6" fillId="2" borderId="1" xfId="1" applyNumberFormat="1" applyFont="1" applyFill="1" applyBorder="1" applyAlignment="1">
      <alignment horizontal="justify" vertical="center" wrapText="1"/>
    </xf>
    <xf numFmtId="0" fontId="9" fillId="0" borderId="0" xfId="0" applyFont="1" applyAlignment="1">
      <alignment vertical="center"/>
    </xf>
    <xf numFmtId="0" fontId="14" fillId="0" borderId="0" xfId="0" applyFont="1" applyBorder="1" applyAlignment="1">
      <alignment horizontal="center" vertical="center" wrapText="1"/>
    </xf>
    <xf numFmtId="164" fontId="6" fillId="0" borderId="1" xfId="1" applyNumberFormat="1" applyFont="1" applyBorder="1" applyAlignment="1">
      <alignment horizontal="center" vertical="center" wrapText="1"/>
    </xf>
    <xf numFmtId="0" fontId="13" fillId="0" borderId="1" xfId="0" applyFont="1" applyBorder="1" applyAlignment="1">
      <alignment horizontal="center" wrapText="1"/>
    </xf>
    <xf numFmtId="9" fontId="5" fillId="0" borderId="1" xfId="9" applyFont="1" applyBorder="1" applyAlignment="1">
      <alignment horizontal="center" vertical="center" wrapText="1"/>
    </xf>
    <xf numFmtId="0" fontId="8" fillId="0" borderId="0" xfId="0" applyFont="1"/>
    <xf numFmtId="0" fontId="5" fillId="0" borderId="0" xfId="0" applyFont="1" applyBorder="1" applyAlignment="1">
      <alignment horizontal="left" vertical="center" wrapText="1"/>
    </xf>
    <xf numFmtId="164" fontId="6" fillId="0" borderId="0" xfId="1" applyNumberFormat="1" applyFont="1" applyBorder="1" applyAlignment="1">
      <alignment horizontal="justify" vertical="center" wrapText="1"/>
    </xf>
    <xf numFmtId="164" fontId="6" fillId="0" borderId="0" xfId="1" applyNumberFormat="1" applyFont="1" applyBorder="1" applyAlignment="1">
      <alignment horizontal="center" vertical="center" wrapText="1"/>
    </xf>
    <xf numFmtId="0" fontId="5" fillId="0" borderId="7" xfId="0" applyFont="1" applyBorder="1" applyAlignment="1">
      <alignment horizontal="center" vertical="center" wrapText="1"/>
    </xf>
    <xf numFmtId="0" fontId="20" fillId="0" borderId="1" xfId="0" applyFont="1" applyBorder="1"/>
    <xf numFmtId="165" fontId="20" fillId="0" borderId="1" xfId="10" applyNumberFormat="1" applyFont="1" applyBorder="1"/>
    <xf numFmtId="165" fontId="12" fillId="0" borderId="1" xfId="10" applyNumberFormat="1" applyFont="1" applyBorder="1"/>
    <xf numFmtId="164" fontId="5" fillId="0" borderId="1" xfId="1" applyNumberFormat="1" applyFont="1" applyBorder="1" applyAlignment="1">
      <alignment horizontal="justify" vertical="center" wrapText="1"/>
    </xf>
    <xf numFmtId="0" fontId="5" fillId="0" borderId="1" xfId="0" applyFont="1" applyBorder="1" applyAlignment="1">
      <alignment horizontal="justify" vertical="center" wrapText="1"/>
    </xf>
    <xf numFmtId="0" fontId="21" fillId="0" borderId="1" xfId="0" applyFont="1" applyBorder="1" applyAlignment="1">
      <alignment horizontal="left" vertical="center" wrapText="1"/>
    </xf>
    <xf numFmtId="0" fontId="11" fillId="0" borderId="5" xfId="0" applyFont="1" applyBorder="1" applyAlignment="1">
      <alignment horizontal="center" vertical="center" wrapText="1"/>
    </xf>
    <xf numFmtId="165" fontId="20" fillId="0" borderId="0" xfId="10" applyNumberFormat="1" applyFont="1" applyBorder="1"/>
    <xf numFmtId="10" fontId="6" fillId="0" borderId="1" xfId="9" applyNumberFormat="1" applyFont="1" applyBorder="1" applyAlignment="1">
      <alignment horizontal="center" vertical="center" wrapText="1"/>
    </xf>
    <xf numFmtId="165" fontId="6" fillId="0" borderId="1" xfId="10" applyNumberFormat="1" applyFont="1" applyBorder="1" applyAlignment="1">
      <alignment horizontal="justify" vertical="center" wrapText="1"/>
    </xf>
    <xf numFmtId="165" fontId="6" fillId="0" borderId="1" xfId="10" applyNumberFormat="1" applyFont="1" applyBorder="1" applyAlignment="1">
      <alignment horizontal="left" vertical="center" wrapText="1"/>
    </xf>
    <xf numFmtId="0" fontId="12" fillId="0" borderId="1" xfId="0" applyFont="1" applyBorder="1"/>
    <xf numFmtId="10" fontId="5" fillId="0" borderId="1" xfId="9" applyNumberFormat="1" applyFont="1" applyBorder="1" applyAlignment="1">
      <alignment horizontal="center" vertical="center" wrapText="1"/>
    </xf>
    <xf numFmtId="0" fontId="22" fillId="0" borderId="1" xfId="0" applyFont="1" applyBorder="1" applyAlignment="1">
      <alignment horizontal="left" vertical="center" wrapText="1"/>
    </xf>
    <xf numFmtId="0" fontId="6" fillId="0" borderId="1" xfId="0" applyFont="1" applyBorder="1" applyAlignment="1">
      <alignment horizontal="left" vertical="center" wrapText="1"/>
    </xf>
    <xf numFmtId="165" fontId="18" fillId="0" borderId="1" xfId="10" applyNumberFormat="1" applyFont="1" applyBorder="1" applyAlignment="1">
      <alignment horizontal="left" vertical="center" wrapText="1"/>
    </xf>
    <xf numFmtId="0" fontId="9" fillId="0" borderId="0" xfId="0" applyFont="1" applyBorder="1" applyAlignment="1">
      <alignment horizontal="center"/>
    </xf>
    <xf numFmtId="0" fontId="20" fillId="0" borderId="9" xfId="0" applyFont="1" applyBorder="1"/>
    <xf numFmtId="10" fontId="6" fillId="0" borderId="0" xfId="9" applyNumberFormat="1" applyFont="1" applyBorder="1" applyAlignment="1">
      <alignment horizontal="center" vertical="center" wrapText="1"/>
    </xf>
    <xf numFmtId="0" fontId="20" fillId="0" borderId="1" xfId="0" applyFont="1" applyBorder="1" applyAlignment="1">
      <alignment wrapText="1"/>
    </xf>
    <xf numFmtId="0" fontId="8" fillId="0" borderId="1" xfId="0" applyFont="1" applyBorder="1" applyAlignment="1">
      <alignment vertical="center"/>
    </xf>
    <xf numFmtId="0" fontId="5" fillId="0" borderId="1" xfId="0" applyFont="1" applyFill="1" applyBorder="1" applyAlignment="1">
      <alignment horizontal="left" vertical="center" wrapText="1"/>
    </xf>
    <xf numFmtId="42" fontId="7" fillId="0" borderId="1" xfId="0" applyNumberFormat="1" applyFont="1" applyBorder="1"/>
    <xf numFmtId="42" fontId="7" fillId="0" borderId="1" xfId="1" applyNumberFormat="1" applyFont="1" applyBorder="1"/>
    <xf numFmtId="10" fontId="7" fillId="0" borderId="1" xfId="1" applyNumberFormat="1" applyFont="1" applyBorder="1"/>
    <xf numFmtId="42" fontId="6" fillId="0" borderId="1" xfId="0" applyNumberFormat="1" applyFont="1" applyBorder="1" applyAlignment="1">
      <alignment horizontal="justify" vertical="center" wrapText="1"/>
    </xf>
    <xf numFmtId="42" fontId="6" fillId="0" borderId="1" xfId="1" applyNumberFormat="1" applyFont="1" applyBorder="1" applyAlignment="1">
      <alignment horizontal="justify" vertical="center" wrapText="1"/>
    </xf>
    <xf numFmtId="166" fontId="6" fillId="0" borderId="1" xfId="10" applyNumberFormat="1" applyFont="1" applyBorder="1" applyAlignment="1">
      <alignment horizontal="justify" vertical="center" wrapText="1"/>
    </xf>
    <xf numFmtId="43" fontId="6" fillId="0" borderId="1" xfId="10" applyNumberFormat="1" applyFont="1" applyBorder="1" applyAlignment="1">
      <alignment horizontal="center" vertical="center" wrapText="1"/>
    </xf>
    <xf numFmtId="42" fontId="5" fillId="0" borderId="1" xfId="0" applyNumberFormat="1" applyFont="1" applyBorder="1" applyAlignment="1">
      <alignment horizontal="justify" vertical="center" wrapText="1"/>
    </xf>
    <xf numFmtId="9" fontId="7" fillId="0" borderId="1" xfId="0" applyNumberFormat="1" applyFont="1" applyBorder="1"/>
    <xf numFmtId="9" fontId="6" fillId="0" borderId="1" xfId="9" applyNumberFormat="1" applyFont="1" applyBorder="1" applyAlignment="1">
      <alignment vertical="center" wrapText="1"/>
    </xf>
    <xf numFmtId="165" fontId="6" fillId="4" borderId="1" xfId="10" applyNumberFormat="1" applyFont="1" applyFill="1" applyBorder="1" applyAlignment="1">
      <alignment vertical="center" wrapText="1"/>
    </xf>
    <xf numFmtId="165" fontId="6" fillId="4" borderId="5" xfId="10" applyNumberFormat="1" applyFont="1" applyFill="1" applyBorder="1" applyAlignment="1">
      <alignment vertical="center" wrapText="1"/>
    </xf>
    <xf numFmtId="165" fontId="6" fillId="4" borderId="7" xfId="10" applyNumberFormat="1" applyFont="1" applyFill="1" applyBorder="1" applyAlignment="1">
      <alignment vertical="center" wrapText="1"/>
    </xf>
    <xf numFmtId="165" fontId="6" fillId="4" borderId="10" xfId="10" applyNumberFormat="1" applyFont="1" applyFill="1" applyBorder="1" applyAlignment="1">
      <alignment vertical="center" wrapText="1"/>
    </xf>
    <xf numFmtId="10" fontId="7" fillId="0" borderId="1" xfId="9" applyNumberFormat="1" applyFont="1" applyBorder="1"/>
    <xf numFmtId="167" fontId="6" fillId="4" borderId="1" xfId="10" applyNumberFormat="1" applyFont="1" applyFill="1" applyBorder="1" applyAlignment="1">
      <alignment vertical="center" wrapText="1"/>
    </xf>
    <xf numFmtId="166" fontId="6" fillId="0" borderId="1" xfId="10" applyNumberFormat="1" applyFont="1" applyBorder="1" applyAlignment="1">
      <alignment horizontal="center" vertical="center" wrapText="1"/>
    </xf>
    <xf numFmtId="43" fontId="6" fillId="0" borderId="1" xfId="1" applyNumberFormat="1" applyFont="1" applyFill="1" applyBorder="1" applyAlignment="1">
      <alignment horizontal="justify" vertical="center" wrapText="1"/>
    </xf>
    <xf numFmtId="164" fontId="6" fillId="0" borderId="1" xfId="1" applyNumberFormat="1" applyFont="1" applyFill="1" applyBorder="1" applyAlignment="1">
      <alignment horizontal="justify" vertical="center" wrapText="1"/>
    </xf>
    <xf numFmtId="42" fontId="6" fillId="0" borderId="1" xfId="0" applyNumberFormat="1" applyFont="1" applyFill="1" applyBorder="1" applyAlignment="1">
      <alignment horizontal="justify" vertical="center" wrapText="1"/>
    </xf>
    <xf numFmtId="165" fontId="6" fillId="0" borderId="1" xfId="10" applyNumberFormat="1" applyFont="1" applyFill="1" applyBorder="1" applyAlignment="1">
      <alignment horizontal="justify" vertical="center" wrapText="1"/>
    </xf>
    <xf numFmtId="9" fontId="6" fillId="0" borderId="1" xfId="9" applyFont="1" applyFill="1" applyBorder="1" applyAlignment="1">
      <alignment horizontal="center" vertical="center" wrapText="1"/>
    </xf>
    <xf numFmtId="164" fontId="7" fillId="0" borderId="0" xfId="0" applyNumberFormat="1" applyFont="1"/>
    <xf numFmtId="168" fontId="7" fillId="0" borderId="0" xfId="9" applyNumberFormat="1" applyFont="1"/>
    <xf numFmtId="0" fontId="16" fillId="0" borderId="0" xfId="0" applyFont="1" applyAlignment="1"/>
    <xf numFmtId="0" fontId="25" fillId="0" borderId="0" xfId="0" applyFont="1"/>
    <xf numFmtId="0" fontId="17" fillId="5" borderId="1" xfId="0" applyFont="1" applyFill="1" applyBorder="1" applyAlignment="1">
      <alignment horizontal="center"/>
    </xf>
    <xf numFmtId="0" fontId="28" fillId="5" borderId="1" xfId="0" applyFont="1" applyFill="1" applyBorder="1" applyAlignment="1">
      <alignment horizontal="center"/>
    </xf>
    <xf numFmtId="0" fontId="28" fillId="5" borderId="1" xfId="0" applyFont="1" applyFill="1" applyBorder="1" applyAlignment="1">
      <alignment horizontal="center" wrapText="1"/>
    </xf>
    <xf numFmtId="0" fontId="18" fillId="0" borderId="0" xfId="0" applyFont="1"/>
    <xf numFmtId="0" fontId="17" fillId="6" borderId="1" xfId="0" applyFont="1" applyFill="1" applyBorder="1" applyAlignment="1">
      <alignment horizontal="center"/>
    </xf>
    <xf numFmtId="0" fontId="28" fillId="6" borderId="1" xfId="0" applyFont="1" applyFill="1" applyBorder="1" applyAlignment="1">
      <alignment horizontal="center"/>
    </xf>
    <xf numFmtId="0" fontId="28" fillId="6" borderId="1" xfId="0" applyFont="1" applyFill="1" applyBorder="1" applyAlignment="1">
      <alignment horizontal="center" wrapText="1"/>
    </xf>
    <xf numFmtId="0" fontId="8" fillId="0" borderId="1" xfId="0" applyFont="1" applyBorder="1" applyAlignment="1">
      <alignment horizontal="center"/>
    </xf>
    <xf numFmtId="0" fontId="7" fillId="0" borderId="1" xfId="0" applyFont="1" applyBorder="1" applyAlignment="1">
      <alignment wrapText="1"/>
    </xf>
    <xf numFmtId="44" fontId="7" fillId="0" borderId="1" xfId="1" applyFont="1" applyBorder="1"/>
    <xf numFmtId="0" fontId="8" fillId="0" borderId="0" xfId="0" applyFont="1" applyAlignment="1">
      <alignment horizontal="center"/>
    </xf>
    <xf numFmtId="0" fontId="8" fillId="5" borderId="11" xfId="0" applyFont="1" applyFill="1" applyBorder="1" applyAlignment="1">
      <alignment horizontal="center"/>
    </xf>
    <xf numFmtId="0" fontId="9" fillId="5" borderId="12" xfId="0" applyFont="1" applyFill="1" applyBorder="1"/>
    <xf numFmtId="0" fontId="7" fillId="5" borderId="12" xfId="0" applyFont="1" applyFill="1" applyBorder="1"/>
    <xf numFmtId="44" fontId="7" fillId="5" borderId="13" xfId="0" applyNumberFormat="1" applyFont="1" applyFill="1" applyBorder="1"/>
    <xf numFmtId="164" fontId="7" fillId="0" borderId="1" xfId="1" applyNumberFormat="1" applyFont="1" applyBorder="1"/>
    <xf numFmtId="0" fontId="8" fillId="0" borderId="0" xfId="0" applyFont="1" applyAlignment="1">
      <alignment horizontal="center" wrapText="1"/>
    </xf>
    <xf numFmtId="164" fontId="8" fillId="0" borderId="2" xfId="1" applyNumberFormat="1" applyFont="1" applyBorder="1"/>
    <xf numFmtId="0" fontId="30" fillId="7" borderId="2" xfId="0" applyFont="1" applyFill="1" applyBorder="1"/>
    <xf numFmtId="0" fontId="32" fillId="7" borderId="2" xfId="0" applyFont="1" applyFill="1" applyBorder="1"/>
    <xf numFmtId="0" fontId="7" fillId="0" borderId="2" xfId="0" applyFont="1" applyBorder="1"/>
    <xf numFmtId="0" fontId="17" fillId="8" borderId="1" xfId="0" applyFont="1" applyFill="1" applyBorder="1" applyAlignment="1">
      <alignment horizontal="center"/>
    </xf>
    <xf numFmtId="0" fontId="28" fillId="8" borderId="1" xfId="0" applyFont="1" applyFill="1" applyBorder="1" applyAlignment="1">
      <alignment horizontal="center"/>
    </xf>
    <xf numFmtId="0" fontId="28" fillId="8" borderId="1" xfId="0" applyFont="1" applyFill="1" applyBorder="1" applyAlignment="1">
      <alignment horizontal="center" wrapText="1"/>
    </xf>
    <xf numFmtId="0" fontId="17" fillId="9" borderId="1" xfId="0" applyFont="1" applyFill="1" applyBorder="1" applyAlignment="1">
      <alignment horizontal="center"/>
    </xf>
    <xf numFmtId="0" fontId="28" fillId="9" borderId="1" xfId="0" applyFont="1" applyFill="1" applyBorder="1" applyAlignment="1">
      <alignment horizontal="center"/>
    </xf>
    <xf numFmtId="0" fontId="28" fillId="9" borderId="1" xfId="0" applyFont="1" applyFill="1" applyBorder="1" applyAlignment="1">
      <alignment horizontal="center" wrapText="1"/>
    </xf>
    <xf numFmtId="44" fontId="7" fillId="0" borderId="7" xfId="1" applyFont="1" applyBorder="1"/>
    <xf numFmtId="0" fontId="8" fillId="9" borderId="11" xfId="0" applyFont="1" applyFill="1" applyBorder="1" applyAlignment="1">
      <alignment horizontal="center"/>
    </xf>
    <xf numFmtId="0" fontId="9" fillId="9" borderId="12" xfId="0" applyFont="1" applyFill="1" applyBorder="1"/>
    <xf numFmtId="0" fontId="7" fillId="9" borderId="12" xfId="0" applyFont="1" applyFill="1" applyBorder="1"/>
    <xf numFmtId="44" fontId="7" fillId="9" borderId="13" xfId="0" applyNumberFormat="1" applyFont="1" applyFill="1" applyBorder="1"/>
    <xf numFmtId="0" fontId="8" fillId="10" borderId="1" xfId="0" applyFont="1" applyFill="1" applyBorder="1" applyAlignment="1">
      <alignment horizontal="center"/>
    </xf>
    <xf numFmtId="0" fontId="9" fillId="10" borderId="1" xfId="0" applyFont="1" applyFill="1" applyBorder="1" applyAlignment="1">
      <alignment horizontal="center"/>
    </xf>
    <xf numFmtId="0" fontId="9" fillId="10" borderId="1" xfId="0" applyFont="1" applyFill="1" applyBorder="1" applyAlignment="1">
      <alignment horizontal="center" wrapText="1"/>
    </xf>
    <xf numFmtId="0" fontId="8" fillId="11" borderId="1" xfId="0" applyFont="1" applyFill="1" applyBorder="1" applyAlignment="1">
      <alignment horizontal="center"/>
    </xf>
    <xf numFmtId="0" fontId="28" fillId="11" borderId="1" xfId="0" applyFont="1" applyFill="1" applyBorder="1" applyAlignment="1">
      <alignment horizontal="center"/>
    </xf>
    <xf numFmtId="0" fontId="9" fillId="11" borderId="1" xfId="0" applyFont="1" applyFill="1" applyBorder="1" applyAlignment="1">
      <alignment horizontal="center" wrapText="1"/>
    </xf>
    <xf numFmtId="0" fontId="8" fillId="11" borderId="11" xfId="0" applyFont="1" applyFill="1" applyBorder="1" applyAlignment="1">
      <alignment horizontal="center"/>
    </xf>
    <xf numFmtId="0" fontId="9" fillId="11" borderId="12" xfId="0" applyFont="1" applyFill="1" applyBorder="1"/>
    <xf numFmtId="44" fontId="7" fillId="11" borderId="13" xfId="0" applyNumberFormat="1" applyFont="1" applyFill="1" applyBorder="1"/>
    <xf numFmtId="0" fontId="20" fillId="0" borderId="0" xfId="0" applyFont="1"/>
    <xf numFmtId="0" fontId="7" fillId="0" borderId="1" xfId="0" applyFont="1" applyBorder="1" applyAlignment="1">
      <alignment vertical="top" wrapText="1"/>
    </xf>
    <xf numFmtId="44" fontId="7" fillId="0" borderId="0" xfId="0" applyNumberFormat="1" applyFont="1"/>
    <xf numFmtId="169" fontId="25" fillId="0" borderId="0" xfId="0" applyNumberFormat="1" applyFont="1"/>
    <xf numFmtId="0" fontId="7" fillId="0" borderId="0" xfId="0" applyFont="1" applyAlignment="1">
      <alignment wrapText="1"/>
    </xf>
    <xf numFmtId="169" fontId="7" fillId="0" borderId="0" xfId="0" applyNumberFormat="1" applyFont="1"/>
    <xf numFmtId="169" fontId="9" fillId="10" borderId="1" xfId="0" applyNumberFormat="1" applyFont="1" applyFill="1" applyBorder="1" applyAlignment="1">
      <alignment horizontal="center" wrapText="1"/>
    </xf>
    <xf numFmtId="169" fontId="9" fillId="11" borderId="1" xfId="0" applyNumberFormat="1" applyFont="1" applyFill="1" applyBorder="1" applyAlignment="1">
      <alignment horizontal="center" wrapText="1"/>
    </xf>
    <xf numFmtId="0" fontId="9" fillId="0" borderId="1" xfId="0" applyFont="1" applyBorder="1" applyAlignment="1">
      <alignment horizontal="left" wrapText="1"/>
    </xf>
    <xf numFmtId="3" fontId="7" fillId="0" borderId="1" xfId="0" applyNumberFormat="1" applyFont="1" applyBorder="1" applyAlignment="1">
      <alignment wrapText="1"/>
    </xf>
    <xf numFmtId="44" fontId="7" fillId="0" borderId="1" xfId="1" applyFont="1" applyBorder="1" applyAlignment="1">
      <alignment wrapText="1"/>
    </xf>
    <xf numFmtId="169" fontId="7" fillId="0" borderId="1" xfId="1" applyNumberFormat="1" applyFont="1" applyBorder="1"/>
    <xf numFmtId="0" fontId="8" fillId="0" borderId="1" xfId="0" applyFont="1" applyBorder="1" applyAlignment="1">
      <alignment horizontal="left" wrapText="1"/>
    </xf>
    <xf numFmtId="3" fontId="7" fillId="0" borderId="0" xfId="0" applyNumberFormat="1" applyFont="1" applyAlignment="1">
      <alignment wrapText="1"/>
    </xf>
    <xf numFmtId="0" fontId="9" fillId="0" borderId="1" xfId="0" applyFont="1" applyBorder="1" applyAlignment="1">
      <alignment horizontal="center"/>
    </xf>
    <xf numFmtId="0" fontId="9" fillId="0" borderId="1" xfId="0" applyFont="1" applyBorder="1" applyAlignment="1">
      <alignment wrapText="1"/>
    </xf>
    <xf numFmtId="0" fontId="7" fillId="11" borderId="12" xfId="0" applyFont="1" applyFill="1" applyBorder="1" applyAlignment="1">
      <alignment wrapText="1"/>
    </xf>
    <xf numFmtId="44" fontId="7" fillId="11" borderId="13" xfId="0" applyNumberFormat="1" applyFont="1" applyFill="1" applyBorder="1" applyAlignment="1">
      <alignment wrapText="1"/>
    </xf>
    <xf numFmtId="169" fontId="7" fillId="11" borderId="13" xfId="0" applyNumberFormat="1" applyFont="1" applyFill="1" applyBorder="1"/>
    <xf numFmtId="0" fontId="19" fillId="3" borderId="9" xfId="0" applyFont="1" applyFill="1" applyBorder="1" applyAlignment="1">
      <alignment horizontal="center"/>
    </xf>
    <xf numFmtId="0" fontId="19" fillId="3" borderId="0" xfId="0" applyFont="1" applyFill="1" applyBorder="1" applyAlignment="1">
      <alignment horizontal="center"/>
    </xf>
    <xf numFmtId="0" fontId="19" fillId="3" borderId="8" xfId="0" applyFont="1" applyFill="1" applyBorder="1" applyAlignment="1">
      <alignment horizontal="center"/>
    </xf>
    <xf numFmtId="0" fontId="19" fillId="3" borderId="2" xfId="0" applyFont="1" applyFill="1" applyBorder="1" applyAlignment="1">
      <alignment horizontal="center"/>
    </xf>
    <xf numFmtId="0" fontId="9" fillId="0" borderId="2" xfId="0" applyFont="1" applyBorder="1" applyAlignment="1">
      <alignment horizontal="center"/>
    </xf>
    <xf numFmtId="0" fontId="13" fillId="0" borderId="6" xfId="0" applyFont="1" applyBorder="1" applyAlignment="1">
      <alignment horizontal="center" wrapText="1"/>
    </xf>
    <xf numFmtId="0" fontId="13" fillId="0" borderId="7" xfId="0" applyFont="1" applyBorder="1" applyAlignment="1">
      <alignment horizontal="center" wrapText="1"/>
    </xf>
    <xf numFmtId="0" fontId="14" fillId="0" borderId="1" xfId="0" applyFont="1" applyBorder="1" applyAlignment="1">
      <alignment horizontal="center" vertical="center" wrapText="1"/>
    </xf>
    <xf numFmtId="0" fontId="16" fillId="0" borderId="0" xfId="0" applyFont="1" applyAlignment="1">
      <alignment horizontal="center" vertical="center" wrapText="1"/>
    </xf>
    <xf numFmtId="0" fontId="11"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164" fontId="5" fillId="0" borderId="7" xfId="1" applyNumberFormat="1" applyFont="1" applyBorder="1" applyAlignment="1">
      <alignment horizontal="center" vertical="center" wrapText="1"/>
    </xf>
    <xf numFmtId="164" fontId="6" fillId="0" borderId="4" xfId="1" applyNumberFormat="1" applyFont="1" applyBorder="1" applyAlignment="1">
      <alignment horizontal="center" vertical="center" wrapText="1"/>
    </xf>
    <xf numFmtId="0" fontId="16" fillId="0" borderId="0" xfId="0" applyFont="1" applyAlignment="1">
      <alignment horizontal="center"/>
    </xf>
    <xf numFmtId="0" fontId="26" fillId="0" borderId="0" xfId="0" applyFont="1" applyAlignment="1">
      <alignment horizontal="center"/>
    </xf>
    <xf numFmtId="0" fontId="16" fillId="0" borderId="0" xfId="0" applyFont="1" applyAlignment="1">
      <alignment horizontal="center" wrapText="1"/>
    </xf>
    <xf numFmtId="0" fontId="20" fillId="0" borderId="3"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8" fillId="8" borderId="3" xfId="0" applyFont="1" applyFill="1" applyBorder="1" applyAlignment="1">
      <alignment horizontal="center" wrapText="1"/>
    </xf>
    <xf numFmtId="0" fontId="28" fillId="8" borderId="4" xfId="0" applyFont="1" applyFill="1" applyBorder="1" applyAlignment="1">
      <alignment horizontal="center" wrapText="1"/>
    </xf>
    <xf numFmtId="0" fontId="28" fillId="8" borderId="5" xfId="0" applyFont="1" applyFill="1" applyBorder="1" applyAlignment="1">
      <alignment horizontal="center" wrapText="1"/>
    </xf>
  </cellXfs>
  <cellStyles count="11">
    <cellStyle name="Comma" xfId="10" builtinId="3"/>
    <cellStyle name="Comma 2" xfId="6"/>
    <cellStyle name="Currency" xfId="1" builtinId="4"/>
    <cellStyle name="Currency 10" xfId="7"/>
    <cellStyle name="Currency 2" xfId="2"/>
    <cellStyle name="Currency 2 2" xfId="5"/>
    <cellStyle name="Currency 27" xfId="8"/>
    <cellStyle name="Normal" xfId="0" builtinId="0"/>
    <cellStyle name="Normal 2" xfId="3"/>
    <cellStyle name="Normal 3" xfId="4"/>
    <cellStyle name="Percent" xfId="9" builtinId="5"/>
  </cellStyles>
  <dxfs count="0"/>
  <tableStyles count="0" defaultTableStyle="TableStyleMedium2" defaultPivotStyle="PivotStyleLight16"/>
  <colors>
    <mruColors>
      <color rgb="FFB01C31"/>
      <color rgb="FF0416C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07"/>
  <sheetViews>
    <sheetView topLeftCell="A46" workbookViewId="0">
      <selection activeCell="B66" sqref="B66:D66"/>
    </sheetView>
  </sheetViews>
  <sheetFormatPr defaultColWidth="8.85546875" defaultRowHeight="15" x14ac:dyDescent="0.25"/>
  <cols>
    <col min="1" max="1" width="36.7109375" style="3" customWidth="1"/>
    <col min="2" max="5" width="16" style="3" customWidth="1"/>
    <col min="6" max="6" width="16.28515625" style="3" customWidth="1"/>
    <col min="7" max="7" width="16" style="3" customWidth="1"/>
    <col min="8" max="16384" width="8.85546875" style="3"/>
  </cols>
  <sheetData>
    <row r="1" spans="1:7" s="16" customFormat="1" ht="20.45" x14ac:dyDescent="0.3">
      <c r="A1" s="142" t="s">
        <v>52</v>
      </c>
      <c r="B1" s="142"/>
      <c r="C1" s="142"/>
      <c r="D1" s="142"/>
      <c r="E1" s="142"/>
      <c r="F1" s="142"/>
      <c r="G1" s="142"/>
    </row>
    <row r="2" spans="1:7" s="6" customFormat="1" ht="15.6" x14ac:dyDescent="0.3"/>
    <row r="3" spans="1:7" s="7" customFormat="1" ht="17.45" x14ac:dyDescent="0.3">
      <c r="A3" s="7" t="s">
        <v>17</v>
      </c>
      <c r="B3" s="138" t="s">
        <v>103</v>
      </c>
      <c r="C3" s="138"/>
      <c r="D3" s="138"/>
    </row>
    <row r="4" spans="1:7" s="7" customFormat="1" ht="17.45" x14ac:dyDescent="0.3">
      <c r="B4" s="42"/>
      <c r="C4" s="42"/>
      <c r="D4" s="42"/>
    </row>
    <row r="5" spans="1:7" s="4" customFormat="1" ht="19.149999999999999" x14ac:dyDescent="0.35">
      <c r="A5" s="136" t="s">
        <v>5</v>
      </c>
      <c r="B5" s="137"/>
      <c r="C5" s="137"/>
      <c r="D5" s="137"/>
      <c r="E5" s="137"/>
      <c r="F5" s="137"/>
      <c r="G5" s="137"/>
    </row>
    <row r="6" spans="1:7" s="4" customFormat="1" ht="33.6" customHeight="1" x14ac:dyDescent="0.35">
      <c r="A6" s="1"/>
      <c r="B6" s="1" t="s">
        <v>61</v>
      </c>
      <c r="C6" s="1" t="s">
        <v>2</v>
      </c>
      <c r="D6" s="1" t="s">
        <v>3</v>
      </c>
      <c r="E6" s="1" t="s">
        <v>45</v>
      </c>
      <c r="F6" s="1" t="s">
        <v>44</v>
      </c>
      <c r="G6" s="1" t="s">
        <v>53</v>
      </c>
    </row>
    <row r="7" spans="1:7" s="4" customFormat="1" ht="16.899999999999999" customHeight="1" x14ac:dyDescent="0.3">
      <c r="A7" s="11" t="s">
        <v>0</v>
      </c>
      <c r="B7" s="36">
        <v>6860</v>
      </c>
      <c r="C7" s="35">
        <v>7140</v>
      </c>
      <c r="D7" s="35">
        <v>7261</v>
      </c>
      <c r="E7" s="35">
        <v>7023</v>
      </c>
      <c r="F7" s="35">
        <v>7120</v>
      </c>
      <c r="G7" s="35">
        <v>7200</v>
      </c>
    </row>
    <row r="8" spans="1:7" s="4" customFormat="1" ht="16.899999999999999" customHeight="1" x14ac:dyDescent="0.3">
      <c r="A8" s="39" t="s">
        <v>55</v>
      </c>
      <c r="B8" s="31"/>
      <c r="C8" s="13">
        <f>+(C7-B7)/B7</f>
        <v>4.0816326530612242E-2</v>
      </c>
      <c r="D8" s="13">
        <f>+(D7-C7)/C7</f>
        <v>1.6946778711484593E-2</v>
      </c>
      <c r="E8" s="13">
        <f>+(E7-D7)/D7</f>
        <v>-3.2777854290042693E-2</v>
      </c>
      <c r="F8" s="57">
        <f>+(F7-E7)/E7</f>
        <v>1.3811761355546064E-2</v>
      </c>
      <c r="G8" s="57">
        <f>+(G7-F7)/F7</f>
        <v>1.1235955056179775E-2</v>
      </c>
    </row>
    <row r="9" spans="1:7" s="4" customFormat="1" ht="16.899999999999999" customHeight="1" x14ac:dyDescent="0.3">
      <c r="A9" s="11" t="s">
        <v>1</v>
      </c>
      <c r="B9" s="36">
        <v>5730</v>
      </c>
      <c r="C9" s="36">
        <v>5920</v>
      </c>
      <c r="D9" s="36">
        <v>5999</v>
      </c>
      <c r="E9" s="36">
        <v>5732</v>
      </c>
      <c r="F9" s="35">
        <v>5811</v>
      </c>
      <c r="G9" s="35">
        <v>5876</v>
      </c>
    </row>
    <row r="10" spans="1:7" s="4" customFormat="1" ht="16.899999999999999" customHeight="1" x14ac:dyDescent="0.3">
      <c r="A10" s="40" t="s">
        <v>4</v>
      </c>
      <c r="B10" s="11"/>
      <c r="C10" s="13">
        <f>+(C9-B9)/B9</f>
        <v>3.3158813263525308E-2</v>
      </c>
      <c r="D10" s="13">
        <f>+(D9-C9)/C9</f>
        <v>1.3344594594594595E-2</v>
      </c>
      <c r="E10" s="13">
        <f>+(E9-D9)/D9</f>
        <v>-4.4507417902983834E-2</v>
      </c>
      <c r="F10" s="14">
        <f>+(F9-E9)/E9</f>
        <v>1.3782274947662248E-2</v>
      </c>
      <c r="G10" s="14">
        <f>+(G9-F9)/F9</f>
        <v>1.1185682326621925E-2</v>
      </c>
    </row>
    <row r="11" spans="1:7" s="4" customFormat="1" ht="16.899999999999999" customHeight="1" x14ac:dyDescent="0.3">
      <c r="A11" s="11" t="s">
        <v>19</v>
      </c>
      <c r="B11" s="8">
        <f>+B35/B9</f>
        <v>3759.3275741710295</v>
      </c>
      <c r="C11" s="8">
        <f>+C35/C9</f>
        <v>3699.1820945945947</v>
      </c>
      <c r="D11" s="18">
        <f>+D35/D9</f>
        <v>3875.9663277212867</v>
      </c>
      <c r="E11" s="18">
        <f>+E35/E9</f>
        <v>4198.7301116538729</v>
      </c>
      <c r="F11" s="15"/>
      <c r="G11" s="15"/>
    </row>
    <row r="12" spans="1:7" s="4" customFormat="1" ht="9" customHeight="1" x14ac:dyDescent="0.3">
      <c r="A12" s="22"/>
      <c r="B12" s="22"/>
      <c r="C12" s="23"/>
      <c r="D12" s="24"/>
      <c r="E12" s="24"/>
      <c r="F12" s="148"/>
      <c r="G12" s="148"/>
    </row>
    <row r="13" spans="1:7" s="4" customFormat="1" ht="16.899999999999999" customHeight="1" x14ac:dyDescent="0.3">
      <c r="A13" s="11" t="s">
        <v>49</v>
      </c>
      <c r="B13" s="58">
        <v>6561</v>
      </c>
      <c r="C13" s="58">
        <v>6808</v>
      </c>
      <c r="D13" s="58">
        <v>6893</v>
      </c>
      <c r="E13" s="58">
        <v>6633</v>
      </c>
      <c r="F13" s="58">
        <v>6710</v>
      </c>
      <c r="G13" s="59">
        <v>6780</v>
      </c>
    </row>
    <row r="14" spans="1:7" s="4" customFormat="1" ht="16.899999999999999" customHeight="1" x14ac:dyDescent="0.3">
      <c r="A14" s="11" t="s">
        <v>47</v>
      </c>
      <c r="B14" s="60">
        <v>299</v>
      </c>
      <c r="C14" s="60">
        <v>332</v>
      </c>
      <c r="D14" s="60">
        <v>368</v>
      </c>
      <c r="E14" s="60">
        <v>390</v>
      </c>
      <c r="F14" s="60">
        <v>410</v>
      </c>
      <c r="G14" s="61">
        <v>420</v>
      </c>
    </row>
    <row r="15" spans="1:7" s="4" customFormat="1" ht="16.149999999999999" customHeight="1" x14ac:dyDescent="0.3">
      <c r="A15" s="144" t="s">
        <v>48</v>
      </c>
      <c r="B15" s="145"/>
      <c r="C15" s="145"/>
      <c r="D15" s="145"/>
      <c r="E15" s="145"/>
      <c r="F15" s="145"/>
      <c r="G15" s="146"/>
    </row>
    <row r="16" spans="1:7" s="4" customFormat="1" ht="16.899999999999999" customHeight="1" x14ac:dyDescent="0.3">
      <c r="A16" s="11" t="s">
        <v>74</v>
      </c>
      <c r="B16" s="36">
        <v>535</v>
      </c>
      <c r="C16" s="36">
        <v>616</v>
      </c>
      <c r="D16" s="36">
        <v>547</v>
      </c>
      <c r="E16" s="36">
        <v>513</v>
      </c>
      <c r="F16" s="36">
        <v>570</v>
      </c>
      <c r="G16" s="36">
        <v>585</v>
      </c>
    </row>
    <row r="17" spans="1:13" s="4" customFormat="1" ht="16.899999999999999" customHeight="1" x14ac:dyDescent="0.3">
      <c r="A17" s="47" t="s">
        <v>98</v>
      </c>
      <c r="B17" s="41">
        <v>651</v>
      </c>
      <c r="C17" s="36">
        <v>589</v>
      </c>
      <c r="D17" s="36">
        <v>614</v>
      </c>
      <c r="E17" s="36">
        <v>805</v>
      </c>
      <c r="F17" s="36">
        <v>840</v>
      </c>
      <c r="G17" s="36">
        <v>850</v>
      </c>
    </row>
    <row r="18" spans="1:13" s="4" customFormat="1" ht="31.5" x14ac:dyDescent="0.3">
      <c r="A18" s="47" t="s">
        <v>97</v>
      </c>
      <c r="B18" s="36">
        <v>2663</v>
      </c>
      <c r="C18" s="36">
        <v>2687</v>
      </c>
      <c r="D18" s="36">
        <v>2805</v>
      </c>
      <c r="E18" s="36">
        <v>2721</v>
      </c>
      <c r="F18" s="36">
        <v>2750</v>
      </c>
      <c r="G18" s="36">
        <v>2800</v>
      </c>
    </row>
    <row r="19" spans="1:13" s="4" customFormat="1" ht="15" customHeight="1" x14ac:dyDescent="0.3">
      <c r="A19" s="22"/>
      <c r="B19" s="22"/>
      <c r="C19" s="23"/>
      <c r="D19" s="24"/>
      <c r="E19" s="24"/>
      <c r="F19" s="147" t="s">
        <v>75</v>
      </c>
      <c r="G19" s="147"/>
    </row>
    <row r="20" spans="1:13" s="4" customFormat="1" ht="18.75" x14ac:dyDescent="0.3">
      <c r="A20" s="22"/>
      <c r="B20" s="22"/>
      <c r="C20" s="23"/>
      <c r="D20" s="24"/>
      <c r="E20" s="24"/>
      <c r="F20" s="25" t="s">
        <v>46</v>
      </c>
      <c r="G20" s="25" t="s">
        <v>56</v>
      </c>
    </row>
    <row r="21" spans="1:13" s="4" customFormat="1" ht="18.75" x14ac:dyDescent="0.3">
      <c r="A21" s="11" t="s">
        <v>0</v>
      </c>
      <c r="B21" s="15"/>
      <c r="C21" s="15"/>
      <c r="D21" s="15"/>
      <c r="E21" s="15"/>
      <c r="F21" s="36">
        <v>7434</v>
      </c>
      <c r="G21" s="36">
        <v>7524</v>
      </c>
      <c r="M21" s="4" t="s">
        <v>54</v>
      </c>
    </row>
    <row r="22" spans="1:13" s="4" customFormat="1" ht="18.75" x14ac:dyDescent="0.3">
      <c r="A22" s="11" t="s">
        <v>1</v>
      </c>
      <c r="B22" s="15"/>
      <c r="C22" s="15"/>
      <c r="D22" s="15"/>
      <c r="E22" s="15"/>
      <c r="F22" s="36" t="s">
        <v>104</v>
      </c>
      <c r="G22" s="36" t="s">
        <v>104</v>
      </c>
    </row>
    <row r="24" spans="1:13" s="4" customFormat="1" ht="19.5" x14ac:dyDescent="0.3">
      <c r="A24" s="136" t="s">
        <v>73</v>
      </c>
      <c r="B24" s="137"/>
      <c r="C24" s="137"/>
      <c r="D24" s="137"/>
      <c r="E24" s="137"/>
      <c r="F24" s="137"/>
      <c r="G24" s="137"/>
    </row>
    <row r="25" spans="1:13" ht="28.9" customHeight="1" x14ac:dyDescent="0.25">
      <c r="A25" s="1"/>
      <c r="B25" s="5" t="s">
        <v>62</v>
      </c>
      <c r="C25" s="5" t="s">
        <v>15</v>
      </c>
      <c r="D25" s="5" t="s">
        <v>51</v>
      </c>
      <c r="E25" s="5" t="s">
        <v>79</v>
      </c>
      <c r="F25" s="15"/>
      <c r="G25" s="15"/>
    </row>
    <row r="26" spans="1:13" ht="31.5" x14ac:dyDescent="0.25">
      <c r="A26" s="45" t="s">
        <v>95</v>
      </c>
      <c r="B26" s="10">
        <v>67.84</v>
      </c>
      <c r="C26" s="10">
        <v>72.34</v>
      </c>
      <c r="D26" s="10">
        <v>68.489999999999995</v>
      </c>
      <c r="E26" s="62">
        <v>0.7</v>
      </c>
      <c r="F26" s="15"/>
      <c r="G26" s="15"/>
    </row>
    <row r="27" spans="1:13" ht="31.5" x14ac:dyDescent="0.25">
      <c r="A27" s="45" t="s">
        <v>93</v>
      </c>
      <c r="B27" s="63">
        <v>27.1</v>
      </c>
      <c r="C27" s="63">
        <v>27.6</v>
      </c>
      <c r="D27" s="63">
        <v>28.6</v>
      </c>
      <c r="E27" s="58">
        <v>29</v>
      </c>
      <c r="F27" s="15"/>
      <c r="G27" s="15"/>
    </row>
    <row r="28" spans="1:13" ht="15.75" x14ac:dyDescent="0.25">
      <c r="A28" s="26" t="s">
        <v>77</v>
      </c>
      <c r="B28" s="60">
        <v>1281</v>
      </c>
      <c r="C28" s="60">
        <v>1238</v>
      </c>
      <c r="D28" s="60">
        <v>1262</v>
      </c>
      <c r="E28" s="60">
        <v>1275</v>
      </c>
      <c r="F28" s="15"/>
      <c r="G28" s="15"/>
    </row>
    <row r="29" spans="1:13" ht="15.75" x14ac:dyDescent="0.25">
      <c r="A29" s="26" t="s">
        <v>76</v>
      </c>
      <c r="B29" s="10">
        <v>51</v>
      </c>
      <c r="C29" s="10">
        <v>51</v>
      </c>
      <c r="D29" s="10">
        <v>48</v>
      </c>
      <c r="E29" s="10">
        <v>46</v>
      </c>
      <c r="F29" s="15"/>
      <c r="G29" s="15"/>
    </row>
    <row r="30" spans="1:13" ht="15.75" x14ac:dyDescent="0.25">
      <c r="A30" s="26" t="s">
        <v>78</v>
      </c>
      <c r="B30" s="10">
        <v>2</v>
      </c>
      <c r="C30" s="10">
        <v>2</v>
      </c>
      <c r="D30" s="10">
        <v>2</v>
      </c>
      <c r="E30" s="10">
        <v>0</v>
      </c>
      <c r="F30" s="15"/>
      <c r="G30" s="15"/>
    </row>
    <row r="32" spans="1:13" ht="19.5" x14ac:dyDescent="0.3">
      <c r="A32" s="136" t="s">
        <v>29</v>
      </c>
      <c r="B32" s="137"/>
      <c r="C32" s="137"/>
      <c r="D32" s="137"/>
      <c r="E32" s="137"/>
      <c r="F32" s="137"/>
      <c r="G32" s="137"/>
    </row>
    <row r="33" spans="1:7" ht="15.75" x14ac:dyDescent="0.25">
      <c r="A33" s="1"/>
      <c r="B33" s="5" t="s">
        <v>62</v>
      </c>
      <c r="C33" s="5" t="s">
        <v>15</v>
      </c>
      <c r="D33" s="5" t="s">
        <v>51</v>
      </c>
      <c r="E33" s="5" t="s">
        <v>28</v>
      </c>
      <c r="F33" s="139" t="s">
        <v>63</v>
      </c>
      <c r="G33" s="139" t="s">
        <v>64</v>
      </c>
    </row>
    <row r="34" spans="1:7" ht="31.5" x14ac:dyDescent="0.25">
      <c r="A34" s="143" t="s">
        <v>16</v>
      </c>
      <c r="B34" s="143"/>
      <c r="C34" s="143"/>
      <c r="D34" s="143"/>
      <c r="E34" s="32" t="s">
        <v>94</v>
      </c>
      <c r="F34" s="140"/>
      <c r="G34" s="140"/>
    </row>
    <row r="35" spans="1:7" ht="15.75" x14ac:dyDescent="0.25">
      <c r="A35" s="2" t="s">
        <v>14</v>
      </c>
      <c r="B35" s="8">
        <v>21540947</v>
      </c>
      <c r="C35" s="8">
        <v>21899158</v>
      </c>
      <c r="D35" s="8">
        <v>23251922</v>
      </c>
      <c r="E35" s="8">
        <v>24067121</v>
      </c>
      <c r="F35" s="34">
        <f t="shared" ref="F35:F38" si="0">+(D35-B35)/B35</f>
        <v>7.9428959181785275E-2</v>
      </c>
      <c r="G35" s="34">
        <f t="shared" ref="G35:G38" si="1">+(E35-D35)/D35</f>
        <v>3.5059424334900141E-2</v>
      </c>
    </row>
    <row r="36" spans="1:7" ht="15.75" x14ac:dyDescent="0.25">
      <c r="A36" s="2" t="s">
        <v>18</v>
      </c>
      <c r="B36" s="8">
        <v>25054370</v>
      </c>
      <c r="C36" s="8">
        <v>26611286</v>
      </c>
      <c r="D36" s="8">
        <v>27382471</v>
      </c>
      <c r="E36" s="8">
        <v>27130000</v>
      </c>
      <c r="F36" s="34">
        <f t="shared" si="0"/>
        <v>9.2921953335885113E-2</v>
      </c>
      <c r="G36" s="34">
        <f t="shared" si="1"/>
        <v>-9.220168625395422E-3</v>
      </c>
    </row>
    <row r="37" spans="1:7" ht="15.75" x14ac:dyDescent="0.25">
      <c r="A37" s="2" t="s">
        <v>22</v>
      </c>
      <c r="B37" s="8">
        <v>4040162</v>
      </c>
      <c r="C37" s="8">
        <v>4085165</v>
      </c>
      <c r="D37" s="8">
        <v>3837848</v>
      </c>
      <c r="E37" s="8">
        <v>4100000</v>
      </c>
      <c r="F37" s="34">
        <f t="shared" si="0"/>
        <v>-5.0075714785694239E-2</v>
      </c>
      <c r="G37" s="34">
        <f t="shared" si="1"/>
        <v>6.8307030398285701E-2</v>
      </c>
    </row>
    <row r="38" spans="1:7" ht="15.75" x14ac:dyDescent="0.25">
      <c r="A38" s="2" t="s">
        <v>23</v>
      </c>
      <c r="B38" s="8">
        <v>20457245</v>
      </c>
      <c r="C38" s="8">
        <v>20151216</v>
      </c>
      <c r="D38" s="8">
        <v>20012043</v>
      </c>
      <c r="E38" s="8">
        <v>19976853</v>
      </c>
      <c r="F38" s="34">
        <f t="shared" si="0"/>
        <v>-2.1762558936943854E-2</v>
      </c>
      <c r="G38" s="34">
        <f t="shared" si="1"/>
        <v>-1.7584411546587222E-3</v>
      </c>
    </row>
    <row r="39" spans="1:7" ht="6" customHeight="1" x14ac:dyDescent="0.25">
      <c r="C39" s="9"/>
      <c r="D39" s="9"/>
      <c r="E39" s="9"/>
      <c r="F39" s="12"/>
      <c r="G39" s="12"/>
    </row>
    <row r="40" spans="1:7" ht="16.149999999999999" customHeight="1" x14ac:dyDescent="0.25">
      <c r="A40" s="143" t="s">
        <v>26</v>
      </c>
      <c r="B40" s="143"/>
      <c r="C40" s="143"/>
      <c r="D40" s="143"/>
      <c r="E40" s="143"/>
      <c r="F40" s="139" t="s">
        <v>63</v>
      </c>
      <c r="G40" s="139" t="s">
        <v>64</v>
      </c>
    </row>
    <row r="41" spans="1:7" ht="34.5" customHeight="1" x14ac:dyDescent="0.25">
      <c r="A41" s="10"/>
      <c r="B41" s="5" t="s">
        <v>62</v>
      </c>
      <c r="C41" s="5" t="s">
        <v>15</v>
      </c>
      <c r="D41" s="5" t="s">
        <v>51</v>
      </c>
      <c r="E41" s="5" t="s">
        <v>28</v>
      </c>
      <c r="F41" s="140"/>
      <c r="G41" s="140"/>
    </row>
    <row r="42" spans="1:7" ht="15.75" x14ac:dyDescent="0.25">
      <c r="A42" s="10" t="s">
        <v>24</v>
      </c>
      <c r="B42" s="48">
        <v>23691084</v>
      </c>
      <c r="C42" s="49">
        <v>24670033</v>
      </c>
      <c r="D42" s="49">
        <v>24275477</v>
      </c>
      <c r="E42" s="49">
        <v>24020000</v>
      </c>
      <c r="F42" s="34">
        <f>+(D42-B42)/B42</f>
        <v>2.466721235718889E-2</v>
      </c>
      <c r="G42" s="34">
        <f>+(E42-D42)/D42</f>
        <v>-1.0524077446552338E-2</v>
      </c>
    </row>
    <row r="43" spans="1:7" ht="15.75" x14ac:dyDescent="0.25">
      <c r="A43" s="10" t="s">
        <v>25</v>
      </c>
      <c r="B43" s="48">
        <v>1363286</v>
      </c>
      <c r="C43" s="49">
        <v>1941253</v>
      </c>
      <c r="D43" s="49">
        <v>3106994</v>
      </c>
      <c r="E43" s="49">
        <v>3110000</v>
      </c>
      <c r="F43" s="34">
        <f>+(D43-B43)/B43</f>
        <v>1.2790478300224604</v>
      </c>
      <c r="G43" s="34">
        <f>+(E43-D43)/D43</f>
        <v>9.6749462663912455E-4</v>
      </c>
    </row>
    <row r="44" spans="1:7" ht="15.6" customHeight="1" x14ac:dyDescent="0.25">
      <c r="A44" s="144" t="s">
        <v>41</v>
      </c>
      <c r="B44" s="145"/>
      <c r="C44" s="145"/>
      <c r="D44" s="145"/>
      <c r="E44" s="145"/>
      <c r="F44" s="145"/>
      <c r="G44" s="145"/>
    </row>
    <row r="45" spans="1:7" ht="15.75" x14ac:dyDescent="0.25">
      <c r="A45" s="10" t="s">
        <v>20</v>
      </c>
      <c r="B45" s="48">
        <v>23529885</v>
      </c>
      <c r="C45" s="49">
        <v>24673157</v>
      </c>
      <c r="D45" s="49">
        <v>24362268</v>
      </c>
      <c r="E45" s="49">
        <v>24840000</v>
      </c>
      <c r="F45" s="34">
        <f t="shared" ref="F45:F46" si="2">+(D45-B45)/B45</f>
        <v>3.5375566008928647E-2</v>
      </c>
      <c r="G45" s="34">
        <f t="shared" ref="G45:G46" si="3">+(E45-D45)/D45</f>
        <v>1.9609504336788347E-2</v>
      </c>
    </row>
    <row r="46" spans="1:7" ht="15.75" x14ac:dyDescent="0.25">
      <c r="A46" s="10" t="s">
        <v>21</v>
      </c>
      <c r="B46" s="48">
        <v>1524485</v>
      </c>
      <c r="C46" s="49">
        <v>1938129</v>
      </c>
      <c r="D46" s="49">
        <v>3020203</v>
      </c>
      <c r="E46" s="49">
        <v>2290000</v>
      </c>
      <c r="F46" s="34">
        <f t="shared" si="2"/>
        <v>0.98113002095789725</v>
      </c>
      <c r="G46" s="34">
        <f t="shared" si="3"/>
        <v>-0.24177282123089078</v>
      </c>
    </row>
    <row r="47" spans="1:7" ht="15" customHeight="1" x14ac:dyDescent="0.25">
      <c r="A47" s="141" t="s">
        <v>42</v>
      </c>
      <c r="B47" s="141"/>
      <c r="C47" s="141"/>
      <c r="D47" s="141"/>
      <c r="E47" s="141"/>
      <c r="F47" s="141"/>
      <c r="G47" s="141"/>
    </row>
    <row r="48" spans="1:7" ht="15" customHeight="1" x14ac:dyDescent="0.25">
      <c r="A48" s="17"/>
      <c r="B48" s="17"/>
      <c r="C48" s="17"/>
      <c r="D48" s="17"/>
      <c r="E48" s="17"/>
      <c r="F48" s="17"/>
    </row>
    <row r="49" spans="1:7" ht="15" customHeight="1" x14ac:dyDescent="0.25">
      <c r="A49" s="10" t="s">
        <v>33</v>
      </c>
      <c r="B49" s="48">
        <v>643694</v>
      </c>
      <c r="C49" s="49">
        <v>514502</v>
      </c>
      <c r="D49" s="49">
        <v>820974</v>
      </c>
      <c r="E49" s="15"/>
      <c r="F49" s="15"/>
      <c r="G49" s="15"/>
    </row>
    <row r="50" spans="1:7" ht="15" customHeight="1" x14ac:dyDescent="0.25">
      <c r="A50" s="10" t="s">
        <v>43</v>
      </c>
      <c r="B50" s="50">
        <f>+B49/B36</f>
        <v>2.5691885287875929E-2</v>
      </c>
      <c r="C50" s="50">
        <f>+C49/C36</f>
        <v>1.93339773207503E-2</v>
      </c>
      <c r="D50" s="50">
        <f t="shared" ref="D50" si="4">+D49/D36</f>
        <v>2.9981735395611303E-2</v>
      </c>
      <c r="E50" s="15"/>
      <c r="F50" s="15"/>
      <c r="G50" s="15"/>
    </row>
    <row r="51" spans="1:7" x14ac:dyDescent="0.25">
      <c r="C51" s="9"/>
      <c r="D51" s="9"/>
      <c r="E51" s="9"/>
      <c r="F51" s="12"/>
    </row>
    <row r="52" spans="1:7" ht="19.5" x14ac:dyDescent="0.3">
      <c r="A52" s="134" t="s">
        <v>13</v>
      </c>
      <c r="B52" s="135"/>
      <c r="C52" s="135"/>
      <c r="D52" s="135"/>
      <c r="E52" s="135"/>
      <c r="F52" s="135"/>
      <c r="G52" s="135"/>
    </row>
    <row r="53" spans="1:7" ht="15.75" x14ac:dyDescent="0.25">
      <c r="A53" s="1"/>
      <c r="B53" s="5">
        <v>41090</v>
      </c>
      <c r="C53" s="5">
        <v>41455</v>
      </c>
      <c r="D53" s="5">
        <v>41820</v>
      </c>
      <c r="E53" s="5"/>
      <c r="F53" s="139" t="s">
        <v>63</v>
      </c>
      <c r="G53" s="139" t="s">
        <v>57</v>
      </c>
    </row>
    <row r="54" spans="1:7" ht="30" customHeight="1" x14ac:dyDescent="0.25">
      <c r="A54" s="143" t="s">
        <v>6</v>
      </c>
      <c r="B54" s="143"/>
      <c r="C54" s="143"/>
      <c r="D54" s="143"/>
      <c r="E54" s="143"/>
      <c r="F54" s="140"/>
      <c r="G54" s="140"/>
    </row>
    <row r="55" spans="1:7" ht="15.75" x14ac:dyDescent="0.25">
      <c r="A55" s="2" t="s">
        <v>7</v>
      </c>
      <c r="B55" s="51">
        <v>10562768</v>
      </c>
      <c r="C55" s="52">
        <v>9746452</v>
      </c>
      <c r="D55" s="52">
        <v>7174753</v>
      </c>
      <c r="E55" s="15"/>
      <c r="F55" s="13">
        <f>+(D55-B55)/B55</f>
        <v>-0.32075067823131209</v>
      </c>
      <c r="G55" s="13">
        <f>+(D55-C55)/C55</f>
        <v>-0.26386001798398023</v>
      </c>
    </row>
    <row r="56" spans="1:7" ht="15.75" x14ac:dyDescent="0.25">
      <c r="A56" s="2" t="s">
        <v>8</v>
      </c>
      <c r="B56" s="51">
        <v>0</v>
      </c>
      <c r="C56" s="52">
        <v>0</v>
      </c>
      <c r="D56" s="52">
        <v>0</v>
      </c>
      <c r="E56" s="15"/>
      <c r="F56" s="13" t="e">
        <f t="shared" ref="F56:F60" si="5">+(D56-B56)/B56</f>
        <v>#DIV/0!</v>
      </c>
      <c r="G56" s="13" t="e">
        <f t="shared" ref="G56:G60" si="6">+(D56-C56)/C56</f>
        <v>#DIV/0!</v>
      </c>
    </row>
    <row r="57" spans="1:7" ht="15.75" x14ac:dyDescent="0.25">
      <c r="A57" s="2" t="s">
        <v>9</v>
      </c>
      <c r="B57" s="51">
        <v>2051217</v>
      </c>
      <c r="C57" s="52">
        <v>2407707</v>
      </c>
      <c r="D57" s="52">
        <v>1769372</v>
      </c>
      <c r="E57" s="15"/>
      <c r="F57" s="13">
        <f t="shared" si="5"/>
        <v>-0.13740379491784632</v>
      </c>
      <c r="G57" s="13">
        <f t="shared" si="6"/>
        <v>-0.2651215451049484</v>
      </c>
    </row>
    <row r="58" spans="1:7" ht="15.75" x14ac:dyDescent="0.25">
      <c r="A58" s="2" t="s">
        <v>10</v>
      </c>
      <c r="B58" s="51">
        <v>7060591</v>
      </c>
      <c r="C58" s="52">
        <v>6570560</v>
      </c>
      <c r="D58" s="52">
        <v>4640400</v>
      </c>
      <c r="E58" s="15"/>
      <c r="F58" s="13">
        <f t="shared" si="5"/>
        <v>-0.34277456377235277</v>
      </c>
      <c r="G58" s="13">
        <f t="shared" si="6"/>
        <v>-0.29375882725368918</v>
      </c>
    </row>
    <row r="59" spans="1:7" ht="15.75" x14ac:dyDescent="0.25">
      <c r="A59" s="2" t="s">
        <v>11</v>
      </c>
      <c r="B59" s="51">
        <v>77141883</v>
      </c>
      <c r="C59" s="52">
        <v>76845088</v>
      </c>
      <c r="D59" s="52">
        <v>76351321</v>
      </c>
      <c r="E59" s="15"/>
      <c r="F59" s="13">
        <f t="shared" si="5"/>
        <v>-1.0248155337354159E-2</v>
      </c>
      <c r="G59" s="13">
        <f t="shared" si="6"/>
        <v>-6.4254855170443681E-3</v>
      </c>
    </row>
    <row r="60" spans="1:7" ht="15.75" x14ac:dyDescent="0.25">
      <c r="A60" s="2" t="s">
        <v>12</v>
      </c>
      <c r="B60" s="51">
        <v>6435426</v>
      </c>
      <c r="C60" s="52">
        <v>6880114</v>
      </c>
      <c r="D60" s="52">
        <v>6561929</v>
      </c>
      <c r="E60" s="15"/>
      <c r="F60" s="13">
        <f t="shared" si="5"/>
        <v>1.9657284537185262E-2</v>
      </c>
      <c r="G60" s="13">
        <f t="shared" si="6"/>
        <v>-4.6247053464521085E-2</v>
      </c>
    </row>
    <row r="61" spans="1:7" x14ac:dyDescent="0.25">
      <c r="C61" s="9"/>
      <c r="D61" s="9"/>
      <c r="E61" s="9"/>
      <c r="F61" s="12"/>
    </row>
    <row r="62" spans="1:7" ht="19.5" x14ac:dyDescent="0.3">
      <c r="A62" s="134" t="s">
        <v>84</v>
      </c>
      <c r="B62" s="135"/>
      <c r="C62" s="135"/>
      <c r="D62" s="135"/>
      <c r="E62" s="135"/>
      <c r="F62" s="135"/>
      <c r="G62" s="135"/>
    </row>
    <row r="63" spans="1:7" ht="15.75" x14ac:dyDescent="0.25">
      <c r="A63" s="2"/>
      <c r="B63" s="5">
        <v>41090</v>
      </c>
      <c r="C63" s="5">
        <v>41455</v>
      </c>
      <c r="D63" s="5">
        <v>41820</v>
      </c>
      <c r="E63" s="15"/>
      <c r="F63" s="15"/>
      <c r="G63" s="15"/>
    </row>
    <row r="64" spans="1:7" ht="15.75" x14ac:dyDescent="0.25">
      <c r="A64" s="2" t="s">
        <v>89</v>
      </c>
      <c r="B64" s="64">
        <v>7.0000000000000007E-2</v>
      </c>
      <c r="C64" s="64">
        <v>7.5999999999999998E-2</v>
      </c>
      <c r="D64" s="64">
        <v>6.3E-2</v>
      </c>
      <c r="E64" s="15"/>
      <c r="F64" s="15"/>
      <c r="G64" s="15"/>
    </row>
    <row r="65" spans="1:10" ht="15.75" x14ac:dyDescent="0.25">
      <c r="A65" s="2" t="s">
        <v>85</v>
      </c>
      <c r="B65" s="64">
        <v>8.3000000000000004E-2</v>
      </c>
      <c r="C65" s="64">
        <v>8.8999999999999996E-2</v>
      </c>
      <c r="D65" s="64">
        <v>7.5999999999999998E-2</v>
      </c>
      <c r="E65" s="15"/>
      <c r="F65" s="15"/>
      <c r="G65" s="15"/>
    </row>
    <row r="66" spans="1:10" ht="15.75" x14ac:dyDescent="0.25">
      <c r="A66" s="2" t="s">
        <v>86</v>
      </c>
      <c r="B66" s="53">
        <v>-0.104</v>
      </c>
      <c r="C66" s="53">
        <v>-3.9E-2</v>
      </c>
      <c r="D66" s="53">
        <v>-4.5999999999999999E-2</v>
      </c>
      <c r="E66" s="15"/>
      <c r="F66" s="15"/>
      <c r="G66" s="15"/>
    </row>
    <row r="67" spans="1:10" ht="15.75" x14ac:dyDescent="0.25">
      <c r="A67" s="2" t="s">
        <v>87</v>
      </c>
      <c r="B67" s="53">
        <v>1.97</v>
      </c>
      <c r="C67" s="53">
        <v>2.0699999999999998</v>
      </c>
      <c r="D67" s="53">
        <v>2.31</v>
      </c>
      <c r="E67" s="15"/>
      <c r="F67" s="15"/>
      <c r="G67" s="15"/>
    </row>
    <row r="68" spans="1:10" ht="15.75" x14ac:dyDescent="0.25">
      <c r="A68" s="2" t="s">
        <v>88</v>
      </c>
      <c r="B68" s="53">
        <v>1.79</v>
      </c>
      <c r="C68" s="53">
        <v>1.85</v>
      </c>
      <c r="D68" s="53">
        <v>1.93</v>
      </c>
      <c r="E68" s="15"/>
      <c r="F68" s="15"/>
      <c r="G68" s="15"/>
    </row>
    <row r="69" spans="1:10" x14ac:dyDescent="0.25">
      <c r="C69" s="9"/>
      <c r="D69" s="9"/>
      <c r="E69" s="9"/>
      <c r="F69" s="12"/>
    </row>
    <row r="70" spans="1:10" ht="19.5" x14ac:dyDescent="0.3">
      <c r="A70" s="134" t="s">
        <v>67</v>
      </c>
      <c r="B70" s="135"/>
      <c r="C70" s="135"/>
      <c r="D70" s="135"/>
      <c r="E70" s="135"/>
      <c r="F70" s="135"/>
      <c r="G70" s="135"/>
    </row>
    <row r="71" spans="1:10" ht="15.75" x14ac:dyDescent="0.25">
      <c r="A71" s="1"/>
      <c r="B71" s="5">
        <v>41090</v>
      </c>
      <c r="C71" s="5">
        <v>41455</v>
      </c>
      <c r="D71" s="5">
        <v>41820</v>
      </c>
      <c r="E71" s="15"/>
      <c r="F71" s="15"/>
      <c r="G71" s="15"/>
    </row>
    <row r="72" spans="1:10" ht="15.75" x14ac:dyDescent="0.25">
      <c r="A72" s="2" t="s">
        <v>68</v>
      </c>
      <c r="B72" s="54">
        <v>6.93</v>
      </c>
      <c r="C72" s="54">
        <v>6.66</v>
      </c>
      <c r="D72" s="65">
        <v>4.9000000000000004</v>
      </c>
      <c r="E72" s="15"/>
      <c r="F72" s="15"/>
      <c r="G72" s="15"/>
    </row>
    <row r="73" spans="1:10" ht="25.15" customHeight="1" x14ac:dyDescent="0.25">
      <c r="A73" s="141" t="s">
        <v>69</v>
      </c>
      <c r="B73" s="141"/>
      <c r="C73" s="141"/>
      <c r="D73" s="141"/>
      <c r="E73" s="141"/>
      <c r="F73" s="141"/>
      <c r="G73" s="141"/>
    </row>
    <row r="74" spans="1:10" ht="15.75" x14ac:dyDescent="0.25">
      <c r="A74" s="2" t="s">
        <v>70</v>
      </c>
      <c r="B74" s="67">
        <v>3131144</v>
      </c>
      <c r="C74" s="66">
        <v>4174271</v>
      </c>
      <c r="D74" s="66">
        <v>4310218</v>
      </c>
      <c r="E74" s="15"/>
      <c r="F74" s="15"/>
      <c r="G74" s="15"/>
    </row>
    <row r="75" spans="1:10" ht="15.75" x14ac:dyDescent="0.25">
      <c r="A75" s="2" t="s">
        <v>71</v>
      </c>
      <c r="B75" s="68">
        <v>77141883</v>
      </c>
      <c r="C75" s="68">
        <v>76845088</v>
      </c>
      <c r="D75" s="68">
        <v>76351321</v>
      </c>
      <c r="E75" s="15"/>
      <c r="F75" s="15"/>
      <c r="G75" s="15"/>
    </row>
    <row r="76" spans="1:10" ht="15.75" x14ac:dyDescent="0.25">
      <c r="A76" s="2" t="s">
        <v>72</v>
      </c>
      <c r="B76" s="69">
        <v>0.55000000000000004</v>
      </c>
      <c r="C76" s="69">
        <v>0.7</v>
      </c>
      <c r="D76" s="69">
        <v>0.74</v>
      </c>
      <c r="E76" s="15"/>
      <c r="F76" s="15"/>
      <c r="G76" s="15"/>
    </row>
    <row r="77" spans="1:10" ht="15.75" x14ac:dyDescent="0.25">
      <c r="A77" s="10" t="s">
        <v>90</v>
      </c>
      <c r="B77" s="66">
        <f>+B75/B9</f>
        <v>13462.806806282722</v>
      </c>
      <c r="C77" s="66">
        <f>+C75/C9</f>
        <v>12980.58918918919</v>
      </c>
      <c r="D77" s="66">
        <f>+D75/D9</f>
        <v>12727.341390231706</v>
      </c>
      <c r="E77" s="15"/>
      <c r="F77" s="15"/>
      <c r="G77" s="15"/>
      <c r="I77" s="70"/>
      <c r="J77" s="71"/>
    </row>
    <row r="78" spans="1:10" ht="10.15" customHeight="1" x14ac:dyDescent="0.25"/>
    <row r="79" spans="1:10" ht="15.6" customHeight="1" x14ac:dyDescent="0.3">
      <c r="A79" s="134" t="s">
        <v>27</v>
      </c>
      <c r="B79" s="135"/>
      <c r="C79" s="135"/>
      <c r="D79" s="135"/>
      <c r="E79" s="135"/>
      <c r="F79" s="135"/>
      <c r="G79" s="135"/>
    </row>
    <row r="80" spans="1:10" ht="15.6" customHeight="1" x14ac:dyDescent="0.25">
      <c r="A80" s="2"/>
      <c r="B80" s="5">
        <v>41090</v>
      </c>
      <c r="C80" s="5">
        <v>41455</v>
      </c>
      <c r="D80" s="5">
        <v>41820</v>
      </c>
      <c r="E80" s="5"/>
      <c r="F80" s="139" t="s">
        <v>63</v>
      </c>
      <c r="G80" s="139" t="s">
        <v>57</v>
      </c>
    </row>
    <row r="81" spans="1:7" ht="29.25" customHeight="1" x14ac:dyDescent="0.25">
      <c r="A81" s="30" t="s">
        <v>30</v>
      </c>
      <c r="B81" s="30"/>
      <c r="C81" s="8"/>
      <c r="D81" s="8"/>
      <c r="E81" s="8"/>
      <c r="F81" s="140"/>
      <c r="G81" s="140"/>
    </row>
    <row r="82" spans="1:7" ht="16.149999999999999" customHeight="1" x14ac:dyDescent="0.25">
      <c r="A82" s="2" t="s">
        <v>31</v>
      </c>
      <c r="B82" s="51">
        <v>2371757</v>
      </c>
      <c r="C82" s="52">
        <v>3406250</v>
      </c>
      <c r="D82" s="8">
        <v>3062823</v>
      </c>
      <c r="E82" s="8"/>
      <c r="F82" s="13">
        <f t="shared" ref="F82:F86" si="7">+(D82-B82)/B82</f>
        <v>0.29137302008595317</v>
      </c>
      <c r="G82" s="13">
        <f>+(D82-C82)/C82</f>
        <v>-0.10082260550458716</v>
      </c>
    </row>
    <row r="83" spans="1:7" ht="15.75" x14ac:dyDescent="0.25">
      <c r="A83" s="2" t="s">
        <v>40</v>
      </c>
      <c r="B83" s="51">
        <v>500616</v>
      </c>
      <c r="C83" s="52">
        <v>354463</v>
      </c>
      <c r="D83" s="8">
        <v>419932</v>
      </c>
      <c r="E83" s="8"/>
      <c r="F83" s="13">
        <f t="shared" si="7"/>
        <v>-0.16116943925084296</v>
      </c>
      <c r="G83" s="13">
        <f t="shared" ref="G83:G85" si="8">+(D83-C83)/C83</f>
        <v>0.18469910822850341</v>
      </c>
    </row>
    <row r="84" spans="1:7" ht="15.75" x14ac:dyDescent="0.25">
      <c r="A84" s="2" t="s">
        <v>39</v>
      </c>
      <c r="B84" s="51">
        <v>1642457</v>
      </c>
      <c r="C84" s="52">
        <v>1599882</v>
      </c>
      <c r="D84" s="8">
        <v>376062</v>
      </c>
      <c r="E84" s="8"/>
      <c r="F84" s="13">
        <f t="shared" si="7"/>
        <v>-0.77103692821181924</v>
      </c>
      <c r="G84" s="13">
        <f t="shared" si="8"/>
        <v>-0.76494391461370281</v>
      </c>
    </row>
    <row r="85" spans="1:7" ht="15.75" x14ac:dyDescent="0.25">
      <c r="A85" s="30" t="s">
        <v>32</v>
      </c>
      <c r="B85" s="55">
        <f>SUM(B82:B84)</f>
        <v>4514830</v>
      </c>
      <c r="C85" s="29">
        <f>+SUM(C82:C84)</f>
        <v>5360595</v>
      </c>
      <c r="D85" s="29">
        <f>+SUM(D82:D84)</f>
        <v>3858817</v>
      </c>
      <c r="E85" s="29"/>
      <c r="F85" s="20">
        <f t="shared" si="7"/>
        <v>-0.1453018164582055</v>
      </c>
      <c r="G85" s="20">
        <f t="shared" si="8"/>
        <v>-0.28015136379450417</v>
      </c>
    </row>
    <row r="86" spans="1:7" ht="16.149999999999999" customHeight="1" x14ac:dyDescent="0.25">
      <c r="A86" s="2" t="s">
        <v>83</v>
      </c>
      <c r="B86" s="51">
        <v>1871840</v>
      </c>
      <c r="C86" s="52">
        <v>2347621</v>
      </c>
      <c r="D86" s="52">
        <v>1131929</v>
      </c>
      <c r="E86" s="8"/>
      <c r="F86" s="13">
        <f t="shared" si="7"/>
        <v>-0.39528538763996923</v>
      </c>
      <c r="G86" s="13">
        <f>+(D86-C86)/C86</f>
        <v>-0.51783997502152179</v>
      </c>
    </row>
    <row r="88" spans="1:7" ht="19.5" x14ac:dyDescent="0.3">
      <c r="A88" s="136" t="s">
        <v>96</v>
      </c>
      <c r="B88" s="137"/>
      <c r="C88" s="137"/>
      <c r="D88" s="137"/>
      <c r="E88" s="137"/>
      <c r="F88" s="137"/>
      <c r="G88" s="137"/>
    </row>
    <row r="89" spans="1:7" ht="27" customHeight="1" x14ac:dyDescent="0.25">
      <c r="A89" s="2"/>
      <c r="B89" s="5" t="s">
        <v>61</v>
      </c>
      <c r="C89" s="5" t="s">
        <v>2</v>
      </c>
      <c r="D89" s="5" t="s">
        <v>3</v>
      </c>
      <c r="E89" s="5" t="s">
        <v>45</v>
      </c>
      <c r="F89" s="19" t="s">
        <v>65</v>
      </c>
      <c r="G89" s="19" t="s">
        <v>66</v>
      </c>
    </row>
    <row r="90" spans="1:7" ht="15.75" x14ac:dyDescent="0.25">
      <c r="A90" s="26" t="s">
        <v>35</v>
      </c>
      <c r="B90" s="27">
        <v>243</v>
      </c>
      <c r="C90" s="27">
        <v>247</v>
      </c>
      <c r="D90" s="27">
        <v>255</v>
      </c>
      <c r="E90" s="27">
        <v>255</v>
      </c>
      <c r="F90" s="34">
        <f t="shared" ref="F90:F97" si="9">+(D90-B90)/B90</f>
        <v>4.9382716049382713E-2</v>
      </c>
      <c r="G90" s="34">
        <f t="shared" ref="G90:G97" si="10">+(E90-D90)/D90</f>
        <v>0</v>
      </c>
    </row>
    <row r="91" spans="1:7" ht="15.75" x14ac:dyDescent="0.25">
      <c r="A91" s="26" t="s">
        <v>34</v>
      </c>
      <c r="B91" s="27">
        <v>355</v>
      </c>
      <c r="C91" s="27">
        <v>375</v>
      </c>
      <c r="D91" s="27">
        <v>382</v>
      </c>
      <c r="E91" s="27">
        <v>387</v>
      </c>
      <c r="F91" s="34">
        <f t="shared" si="9"/>
        <v>7.605633802816901E-2</v>
      </c>
      <c r="G91" s="34">
        <f t="shared" si="10"/>
        <v>1.3089005235602094E-2</v>
      </c>
    </row>
    <row r="92" spans="1:7" s="21" customFormat="1" ht="15.75" x14ac:dyDescent="0.25">
      <c r="A92" s="37" t="s">
        <v>36</v>
      </c>
      <c r="B92" s="28">
        <f>SUM(B90:B91)</f>
        <v>598</v>
      </c>
      <c r="C92" s="28">
        <f>+C91+C90</f>
        <v>622</v>
      </c>
      <c r="D92" s="28">
        <f>+D91+D90</f>
        <v>637</v>
      </c>
      <c r="E92" s="28">
        <f>+E91+E90</f>
        <v>642</v>
      </c>
      <c r="F92" s="38">
        <f t="shared" si="9"/>
        <v>6.5217391304347824E-2</v>
      </c>
      <c r="G92" s="38">
        <f t="shared" si="10"/>
        <v>7.8492935635792772E-3</v>
      </c>
    </row>
    <row r="93" spans="1:7" ht="15.75" x14ac:dyDescent="0.25">
      <c r="A93" s="26" t="s">
        <v>37</v>
      </c>
      <c r="B93" s="27">
        <v>249</v>
      </c>
      <c r="C93" s="27">
        <v>245</v>
      </c>
      <c r="D93" s="27">
        <v>187</v>
      </c>
      <c r="E93" s="27">
        <v>166</v>
      </c>
      <c r="F93" s="34">
        <f t="shared" si="9"/>
        <v>-0.24899598393574296</v>
      </c>
      <c r="G93" s="34">
        <f t="shared" si="10"/>
        <v>-0.11229946524064172</v>
      </c>
    </row>
    <row r="94" spans="1:7" ht="15.75" x14ac:dyDescent="0.25">
      <c r="A94" s="26" t="s">
        <v>38</v>
      </c>
      <c r="B94" s="27">
        <v>136</v>
      </c>
      <c r="C94" s="27">
        <v>140</v>
      </c>
      <c r="D94" s="27">
        <v>147</v>
      </c>
      <c r="E94" s="27">
        <v>117</v>
      </c>
      <c r="F94" s="34">
        <f t="shared" si="9"/>
        <v>8.0882352941176475E-2</v>
      </c>
      <c r="G94" s="34">
        <f t="shared" si="10"/>
        <v>-0.20408163265306123</v>
      </c>
    </row>
    <row r="95" spans="1:7" s="21" customFormat="1" ht="15.75" x14ac:dyDescent="0.25">
      <c r="A95" s="37" t="s">
        <v>50</v>
      </c>
      <c r="B95" s="28">
        <f>SUM(B93:B94)</f>
        <v>385</v>
      </c>
      <c r="C95" s="28">
        <f>+C94+C93</f>
        <v>385</v>
      </c>
      <c r="D95" s="28">
        <f>+D94+D93</f>
        <v>334</v>
      </c>
      <c r="E95" s="28">
        <f>+E94+E93</f>
        <v>283</v>
      </c>
      <c r="F95" s="38">
        <f t="shared" si="9"/>
        <v>-0.13246753246753246</v>
      </c>
      <c r="G95" s="38">
        <f t="shared" si="10"/>
        <v>-0.15269461077844312</v>
      </c>
    </row>
    <row r="96" spans="1:7" ht="15.75" x14ac:dyDescent="0.25">
      <c r="A96" s="26" t="s">
        <v>58</v>
      </c>
      <c r="B96" s="27">
        <v>320</v>
      </c>
      <c r="C96" s="27">
        <v>305</v>
      </c>
      <c r="D96" s="27">
        <v>363</v>
      </c>
      <c r="E96" s="27">
        <v>359</v>
      </c>
      <c r="F96" s="34">
        <f t="shared" si="9"/>
        <v>0.13437499999999999</v>
      </c>
      <c r="G96" s="34">
        <f t="shared" si="10"/>
        <v>-1.1019283746556474E-2</v>
      </c>
    </row>
    <row r="97" spans="1:7" ht="15.75" x14ac:dyDescent="0.25">
      <c r="A97" s="26" t="s">
        <v>59</v>
      </c>
      <c r="B97" s="27">
        <v>7</v>
      </c>
      <c r="C97" s="27">
        <v>18</v>
      </c>
      <c r="D97" s="27">
        <v>7</v>
      </c>
      <c r="E97" s="27">
        <v>14</v>
      </c>
      <c r="F97" s="34">
        <f t="shared" si="9"/>
        <v>0</v>
      </c>
      <c r="G97" s="34">
        <f t="shared" si="10"/>
        <v>1</v>
      </c>
    </row>
    <row r="98" spans="1:7" ht="15.75" x14ac:dyDescent="0.25">
      <c r="A98" s="43"/>
      <c r="B98" s="33"/>
      <c r="C98" s="33"/>
      <c r="D98" s="33"/>
      <c r="E98" s="33"/>
      <c r="F98" s="44"/>
      <c r="G98" s="44"/>
    </row>
    <row r="99" spans="1:7" ht="19.5" x14ac:dyDescent="0.3">
      <c r="A99" s="134" t="s">
        <v>60</v>
      </c>
      <c r="B99" s="135"/>
      <c r="C99" s="135"/>
      <c r="D99" s="135"/>
      <c r="E99" s="135"/>
      <c r="F99" s="135"/>
      <c r="G99" s="135"/>
    </row>
    <row r="100" spans="1:7" ht="44.25" x14ac:dyDescent="0.25">
      <c r="A100" s="10"/>
      <c r="B100" s="5" t="s">
        <v>62</v>
      </c>
      <c r="C100" s="5" t="s">
        <v>15</v>
      </c>
      <c r="D100" s="5" t="s">
        <v>51</v>
      </c>
      <c r="E100" s="5" t="s">
        <v>82</v>
      </c>
      <c r="F100" s="15"/>
      <c r="G100" s="15"/>
    </row>
    <row r="101" spans="1:7" ht="15.75" x14ac:dyDescent="0.25">
      <c r="A101" s="10" t="s">
        <v>91</v>
      </c>
      <c r="B101" s="56">
        <v>0.56999999999999995</v>
      </c>
      <c r="C101" s="56">
        <v>0.55000000000000004</v>
      </c>
      <c r="D101" s="56">
        <v>0.55000000000000004</v>
      </c>
      <c r="E101" s="56">
        <v>0.56000000000000005</v>
      </c>
      <c r="F101" s="15"/>
      <c r="G101" s="15"/>
    </row>
    <row r="102" spans="1:7" ht="15.75" x14ac:dyDescent="0.25">
      <c r="A102" s="10" t="s">
        <v>92</v>
      </c>
      <c r="B102" s="56">
        <v>0.16</v>
      </c>
      <c r="C102" s="56">
        <v>0.15</v>
      </c>
      <c r="D102" s="56">
        <v>0.13</v>
      </c>
      <c r="E102" s="56">
        <v>0.13</v>
      </c>
      <c r="F102" s="15"/>
      <c r="G102" s="15"/>
    </row>
    <row r="103" spans="1:7" ht="15.75" x14ac:dyDescent="0.25">
      <c r="A103" s="10" t="s">
        <v>80</v>
      </c>
      <c r="B103" s="56">
        <v>0.66</v>
      </c>
      <c r="C103" s="56">
        <v>0.67</v>
      </c>
      <c r="D103" s="56">
        <v>0.64</v>
      </c>
      <c r="E103" s="56">
        <v>0.6</v>
      </c>
      <c r="F103" s="15"/>
      <c r="G103" s="15"/>
    </row>
    <row r="105" spans="1:7" ht="19.5" x14ac:dyDescent="0.3">
      <c r="A105" s="134" t="s">
        <v>81</v>
      </c>
      <c r="B105" s="135"/>
      <c r="C105" s="135"/>
      <c r="D105" s="135"/>
      <c r="E105" s="135"/>
      <c r="F105" s="135"/>
      <c r="G105" s="135"/>
    </row>
    <row r="106" spans="1:7" ht="39.75" customHeight="1" x14ac:dyDescent="0.25">
      <c r="A106" s="46" t="s">
        <v>99</v>
      </c>
      <c r="B106" s="5" t="s">
        <v>100</v>
      </c>
      <c r="C106" s="5" t="s">
        <v>101</v>
      </c>
      <c r="D106" s="5" t="s">
        <v>102</v>
      </c>
      <c r="E106" s="15"/>
      <c r="F106" s="15"/>
      <c r="G106" s="15"/>
    </row>
    <row r="107" spans="1:7" ht="15.75" x14ac:dyDescent="0.25">
      <c r="A107" s="10" t="s">
        <v>81</v>
      </c>
      <c r="B107" s="10">
        <v>11.9</v>
      </c>
      <c r="C107" s="10">
        <v>11.8</v>
      </c>
      <c r="D107" s="10">
        <v>9.3000000000000007</v>
      </c>
      <c r="E107" s="15"/>
      <c r="F107" s="15"/>
      <c r="G107" s="15"/>
    </row>
  </sheetData>
  <mergeCells count="29">
    <mergeCell ref="A1:G1"/>
    <mergeCell ref="F80:F81"/>
    <mergeCell ref="F40:F41"/>
    <mergeCell ref="A54:E54"/>
    <mergeCell ref="A40:E40"/>
    <mergeCell ref="F53:F54"/>
    <mergeCell ref="F33:F34"/>
    <mergeCell ref="A15:G15"/>
    <mergeCell ref="F19:G19"/>
    <mergeCell ref="G33:G34"/>
    <mergeCell ref="F12:G12"/>
    <mergeCell ref="A5:G5"/>
    <mergeCell ref="A34:D34"/>
    <mergeCell ref="G40:G41"/>
    <mergeCell ref="A32:G32"/>
    <mergeCell ref="A44:G44"/>
    <mergeCell ref="A105:G105"/>
    <mergeCell ref="A24:G24"/>
    <mergeCell ref="A79:G79"/>
    <mergeCell ref="A99:G99"/>
    <mergeCell ref="B3:D3"/>
    <mergeCell ref="G80:G81"/>
    <mergeCell ref="A62:G62"/>
    <mergeCell ref="A47:G47"/>
    <mergeCell ref="A88:G88"/>
    <mergeCell ref="A52:G52"/>
    <mergeCell ref="G53:G54"/>
    <mergeCell ref="A73:G73"/>
    <mergeCell ref="A70:G70"/>
  </mergeCells>
  <printOptions horizontalCentered="1"/>
  <pageMargins left="0.45" right="0.45" top="0.45" bottom="0.45" header="0.3" footer="0.25"/>
  <pageSetup scale="73" fitToHeight="2"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6"/>
  <sheetViews>
    <sheetView workbookViewId="0">
      <selection activeCell="D13" sqref="D13"/>
    </sheetView>
  </sheetViews>
  <sheetFormatPr defaultColWidth="8.85546875" defaultRowHeight="15" x14ac:dyDescent="0.25"/>
  <cols>
    <col min="1" max="1" width="4" style="3" customWidth="1"/>
    <col min="2" max="2" width="126" style="3" customWidth="1"/>
    <col min="3" max="3" width="13.85546875" style="3" customWidth="1"/>
    <col min="4" max="4" width="16.85546875" style="3" customWidth="1"/>
    <col min="5" max="5" width="18.42578125" style="3" customWidth="1"/>
    <col min="6" max="16384" width="8.85546875" style="3"/>
  </cols>
  <sheetData>
    <row r="1" spans="1:5" ht="20.25" x14ac:dyDescent="0.3">
      <c r="A1" s="149" t="s">
        <v>105</v>
      </c>
      <c r="B1" s="149"/>
      <c r="C1" s="149"/>
      <c r="D1" s="149"/>
      <c r="E1" s="72"/>
    </row>
    <row r="2" spans="1:5" s="73" customFormat="1" ht="20.25" x14ac:dyDescent="0.3">
      <c r="A2" s="149" t="s">
        <v>106</v>
      </c>
      <c r="B2" s="149"/>
      <c r="C2" s="149"/>
      <c r="D2" s="149"/>
    </row>
    <row r="3" spans="1:5" s="73" customFormat="1" ht="20.25" x14ac:dyDescent="0.3">
      <c r="B3" s="150" t="s">
        <v>107</v>
      </c>
      <c r="C3" s="150"/>
      <c r="D3" s="150"/>
    </row>
    <row r="5" spans="1:5" ht="18.75" x14ac:dyDescent="0.3">
      <c r="A5" s="7" t="s">
        <v>108</v>
      </c>
    </row>
    <row r="6" spans="1:5" ht="18.75" x14ac:dyDescent="0.3">
      <c r="A6" s="7"/>
    </row>
    <row r="8" spans="1:5" s="77" customFormat="1" ht="69.75" x14ac:dyDescent="0.3">
      <c r="A8" s="74"/>
      <c r="B8" s="75" t="s">
        <v>109</v>
      </c>
      <c r="C8" s="76" t="s">
        <v>110</v>
      </c>
      <c r="D8" s="76" t="s">
        <v>111</v>
      </c>
    </row>
    <row r="9" spans="1:5" s="77" customFormat="1" ht="19.5" x14ac:dyDescent="0.35">
      <c r="A9" s="78"/>
      <c r="B9" s="79" t="s">
        <v>112</v>
      </c>
      <c r="C9" s="80"/>
      <c r="D9" s="80"/>
    </row>
    <row r="10" spans="1:5" ht="60" x14ac:dyDescent="0.25">
      <c r="A10" s="81">
        <v>1</v>
      </c>
      <c r="B10" s="82" t="s">
        <v>133</v>
      </c>
      <c r="C10" s="10">
        <v>3</v>
      </c>
      <c r="D10" s="89">
        <v>160000</v>
      </c>
    </row>
    <row r="11" spans="1:5" ht="60" x14ac:dyDescent="0.25">
      <c r="A11" s="81">
        <v>2</v>
      </c>
      <c r="B11" s="82" t="s">
        <v>134</v>
      </c>
      <c r="C11" s="10"/>
      <c r="D11" s="89">
        <v>300000</v>
      </c>
    </row>
    <row r="12" spans="1:5" ht="135" x14ac:dyDescent="0.25">
      <c r="A12" s="81">
        <v>3</v>
      </c>
      <c r="B12" s="116" t="s">
        <v>135</v>
      </c>
      <c r="C12" s="10">
        <v>1</v>
      </c>
      <c r="D12" s="89">
        <v>53500</v>
      </c>
    </row>
    <row r="13" spans="1:5" ht="15.75" thickBot="1" x14ac:dyDescent="0.3">
      <c r="A13" s="84"/>
    </row>
    <row r="14" spans="1:5" ht="19.5" thickBot="1" x14ac:dyDescent="0.35">
      <c r="A14" s="85"/>
      <c r="B14" s="86" t="s">
        <v>113</v>
      </c>
      <c r="C14" s="87"/>
      <c r="D14" s="88">
        <f>SUM(D10:D12)</f>
        <v>513500</v>
      </c>
    </row>
    <row r="15" spans="1:5" x14ac:dyDescent="0.25">
      <c r="A15" s="84"/>
    </row>
    <row r="16" spans="1:5" x14ac:dyDescent="0.25">
      <c r="A16" s="84"/>
    </row>
  </sheetData>
  <mergeCells count="3">
    <mergeCell ref="A1:D1"/>
    <mergeCell ref="A2:D2"/>
    <mergeCell ref="B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23"/>
  <sheetViews>
    <sheetView zoomScaleNormal="100" workbookViewId="0">
      <selection activeCell="B15" sqref="B15"/>
    </sheetView>
  </sheetViews>
  <sheetFormatPr defaultColWidth="8.85546875" defaultRowHeight="15" x14ac:dyDescent="0.25"/>
  <cols>
    <col min="1" max="1" width="4" style="3" customWidth="1"/>
    <col min="2" max="2" width="98.7109375" style="3" customWidth="1"/>
    <col min="3" max="3" width="16.140625" style="3" bestFit="1" customWidth="1"/>
    <col min="4" max="6" width="19.28515625" style="3" customWidth="1"/>
    <col min="7" max="16384" width="8.85546875" style="3"/>
  </cols>
  <sheetData>
    <row r="1" spans="1:6" ht="20.25" x14ac:dyDescent="0.3">
      <c r="A1" s="151" t="s">
        <v>105</v>
      </c>
      <c r="B1" s="151"/>
      <c r="C1" s="151"/>
      <c r="D1" s="151"/>
      <c r="E1" s="151"/>
      <c r="F1" s="151"/>
    </row>
    <row r="2" spans="1:6" s="73" customFormat="1" ht="20.25" x14ac:dyDescent="0.3">
      <c r="B2" s="149" t="s">
        <v>114</v>
      </c>
      <c r="C2" s="149"/>
      <c r="D2" s="149"/>
      <c r="E2" s="149"/>
      <c r="F2" s="149"/>
    </row>
    <row r="4" spans="1:6" ht="44.25" x14ac:dyDescent="0.3">
      <c r="A4" s="7" t="s">
        <v>108</v>
      </c>
      <c r="C4" s="90" t="s">
        <v>115</v>
      </c>
      <c r="D4" s="91">
        <f>24067121*0.03</f>
        <v>722013.63</v>
      </c>
      <c r="E4" s="92" t="s">
        <v>116</v>
      </c>
      <c r="F4" s="93"/>
    </row>
    <row r="5" spans="1:6" ht="18.75" x14ac:dyDescent="0.3">
      <c r="A5" s="7"/>
      <c r="C5" s="21"/>
      <c r="D5" s="94"/>
    </row>
    <row r="6" spans="1:6" ht="36.75" customHeight="1" x14ac:dyDescent="0.25">
      <c r="A6" s="152" t="s">
        <v>117</v>
      </c>
      <c r="B6" s="153"/>
      <c r="C6" s="153"/>
      <c r="D6" s="153"/>
      <c r="E6" s="153"/>
      <c r="F6" s="154"/>
    </row>
    <row r="8" spans="1:6" s="77" customFormat="1" ht="18.75" x14ac:dyDescent="0.3">
      <c r="A8" s="95"/>
      <c r="B8" s="96"/>
      <c r="C8" s="97"/>
      <c r="D8" s="155" t="s">
        <v>118</v>
      </c>
      <c r="E8" s="156"/>
      <c r="F8" s="157"/>
    </row>
    <row r="9" spans="1:6" s="77" customFormat="1" ht="72.75" x14ac:dyDescent="0.3">
      <c r="A9" s="98"/>
      <c r="B9" s="99" t="s">
        <v>119</v>
      </c>
      <c r="C9" s="100" t="s">
        <v>120</v>
      </c>
      <c r="D9" s="100" t="s">
        <v>121</v>
      </c>
      <c r="E9" s="100" t="s">
        <v>122</v>
      </c>
      <c r="F9" s="100" t="s">
        <v>123</v>
      </c>
    </row>
    <row r="10" spans="1:6" ht="15.75" x14ac:dyDescent="0.25">
      <c r="A10" s="81">
        <v>1</v>
      </c>
      <c r="B10" s="115" t="s">
        <v>131</v>
      </c>
      <c r="C10" s="10"/>
      <c r="D10" s="83">
        <v>207013.63</v>
      </c>
      <c r="E10" s="83">
        <v>70577.63</v>
      </c>
      <c r="F10" s="83">
        <v>0</v>
      </c>
    </row>
    <row r="11" spans="1:6" x14ac:dyDescent="0.25">
      <c r="A11" s="81">
        <v>2</v>
      </c>
      <c r="B11" s="82" t="s">
        <v>132</v>
      </c>
      <c r="C11" s="10"/>
      <c r="D11" s="83">
        <v>30000</v>
      </c>
      <c r="E11" s="83">
        <v>30000</v>
      </c>
      <c r="F11" s="83">
        <f>30000+25000</f>
        <v>55000</v>
      </c>
    </row>
    <row r="12" spans="1:6" x14ac:dyDescent="0.25">
      <c r="A12" s="81">
        <v>3</v>
      </c>
      <c r="B12" s="82" t="s">
        <v>136</v>
      </c>
      <c r="C12" s="10">
        <v>6</v>
      </c>
      <c r="D12" s="83">
        <v>200000</v>
      </c>
      <c r="E12" s="83">
        <v>200000</v>
      </c>
      <c r="F12" s="83">
        <v>200000</v>
      </c>
    </row>
    <row r="13" spans="1:6" x14ac:dyDescent="0.25">
      <c r="A13" s="81">
        <v>4</v>
      </c>
      <c r="B13" s="82" t="s">
        <v>137</v>
      </c>
      <c r="C13" s="10"/>
      <c r="D13" s="83">
        <v>200000</v>
      </c>
      <c r="E13" s="101">
        <v>150000</v>
      </c>
      <c r="F13" s="101">
        <v>0</v>
      </c>
    </row>
    <row r="14" spans="1:6" x14ac:dyDescent="0.25">
      <c r="A14" s="81">
        <v>5</v>
      </c>
      <c r="B14" s="82" t="s">
        <v>138</v>
      </c>
      <c r="C14" s="10"/>
      <c r="D14" s="83">
        <v>85000</v>
      </c>
      <c r="E14" s="83">
        <v>85000</v>
      </c>
      <c r="F14" s="83">
        <v>85000</v>
      </c>
    </row>
    <row r="15" spans="1:6" x14ac:dyDescent="0.25">
      <c r="A15" s="81">
        <v>6</v>
      </c>
      <c r="B15" s="82" t="s">
        <v>139</v>
      </c>
      <c r="C15" s="10"/>
      <c r="D15" s="83"/>
      <c r="E15" s="83">
        <f>135000+(6609*4)</f>
        <v>161436</v>
      </c>
      <c r="F15" s="83">
        <v>161436</v>
      </c>
    </row>
    <row r="16" spans="1:6" x14ac:dyDescent="0.25">
      <c r="A16" s="81">
        <v>7</v>
      </c>
      <c r="B16" s="82" t="s">
        <v>141</v>
      </c>
      <c r="C16" s="10"/>
      <c r="D16" s="83"/>
      <c r="E16" s="83">
        <v>25000</v>
      </c>
      <c r="F16" s="83">
        <v>25000</v>
      </c>
    </row>
    <row r="17" spans="1:6" x14ac:dyDescent="0.25">
      <c r="A17" s="81">
        <v>8</v>
      </c>
      <c r="B17" s="82" t="s">
        <v>136</v>
      </c>
      <c r="C17" s="10">
        <v>2</v>
      </c>
      <c r="D17" s="83"/>
      <c r="E17" s="83"/>
      <c r="F17" s="83">
        <v>147400</v>
      </c>
    </row>
    <row r="18" spans="1:6" x14ac:dyDescent="0.25">
      <c r="A18" s="81">
        <v>9</v>
      </c>
      <c r="B18" s="82" t="s">
        <v>140</v>
      </c>
      <c r="C18" s="10"/>
      <c r="D18" s="83"/>
      <c r="E18" s="83"/>
      <c r="F18" s="83">
        <v>48177.63</v>
      </c>
    </row>
    <row r="19" spans="1:6" x14ac:dyDescent="0.25">
      <c r="A19" s="81">
        <v>10</v>
      </c>
      <c r="B19" s="82"/>
      <c r="C19" s="10"/>
      <c r="D19" s="83"/>
      <c r="E19" s="83"/>
      <c r="F19" s="83"/>
    </row>
    <row r="20" spans="1:6" ht="15.75" thickBot="1" x14ac:dyDescent="0.3">
      <c r="A20" s="84"/>
    </row>
    <row r="21" spans="1:6" ht="19.5" thickBot="1" x14ac:dyDescent="0.35">
      <c r="A21" s="102"/>
      <c r="B21" s="103" t="s">
        <v>113</v>
      </c>
      <c r="C21" s="104"/>
      <c r="D21" s="105">
        <f>SUM(D10:D19)</f>
        <v>722013.63</v>
      </c>
      <c r="E21" s="105">
        <f t="shared" ref="E21:F21" si="0">SUM(E10:E19)</f>
        <v>722013.63</v>
      </c>
      <c r="F21" s="105">
        <f t="shared" si="0"/>
        <v>722013.63</v>
      </c>
    </row>
    <row r="22" spans="1:6" x14ac:dyDescent="0.25">
      <c r="A22" s="84"/>
      <c r="D22" s="117"/>
      <c r="E22" s="117"/>
      <c r="F22" s="117"/>
    </row>
    <row r="23" spans="1:6" x14ac:dyDescent="0.25">
      <c r="A23" s="84"/>
    </row>
  </sheetData>
  <mergeCells count="4">
    <mergeCell ref="A1:F1"/>
    <mergeCell ref="B2:F2"/>
    <mergeCell ref="A6:F6"/>
    <mergeCell ref="D8:F8"/>
  </mergeCells>
  <pageMargins left="0.7" right="0.7" top="0.75" bottom="0.75" header="0.3" footer="0.3"/>
  <pageSetup scale="68"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F27"/>
  <sheetViews>
    <sheetView tabSelected="1" topLeftCell="A7" zoomScale="80" zoomScaleNormal="80" workbookViewId="0">
      <selection activeCell="B23" sqref="B23"/>
    </sheetView>
  </sheetViews>
  <sheetFormatPr defaultColWidth="8.85546875" defaultRowHeight="15" x14ac:dyDescent="0.25"/>
  <cols>
    <col min="1" max="1" width="4" style="3" customWidth="1"/>
    <col min="2" max="2" width="110.7109375" style="3" customWidth="1"/>
    <col min="3" max="3" width="17.7109375" style="3" customWidth="1"/>
    <col min="4" max="4" width="19.7109375" style="3" customWidth="1"/>
    <col min="5" max="5" width="18.42578125" style="3" customWidth="1"/>
    <col min="6" max="6" width="16.85546875" style="3" customWidth="1"/>
    <col min="7" max="16384" width="8.85546875" style="3"/>
  </cols>
  <sheetData>
    <row r="1" spans="1:6" s="73" customFormat="1" ht="20.25" x14ac:dyDescent="0.3">
      <c r="A1" s="149" t="s">
        <v>105</v>
      </c>
      <c r="B1" s="149"/>
      <c r="C1" s="149"/>
      <c r="D1" s="149"/>
      <c r="E1" s="149"/>
      <c r="F1" s="118"/>
    </row>
    <row r="2" spans="1:6" s="73" customFormat="1" ht="20.25" x14ac:dyDescent="0.3">
      <c r="A2" s="149" t="s">
        <v>124</v>
      </c>
      <c r="B2" s="149"/>
      <c r="C2" s="149"/>
      <c r="D2" s="149"/>
      <c r="E2" s="149"/>
      <c r="F2" s="118"/>
    </row>
    <row r="3" spans="1:6" s="73" customFormat="1" ht="20.25" x14ac:dyDescent="0.3">
      <c r="B3" s="150" t="s">
        <v>107</v>
      </c>
      <c r="C3" s="150"/>
      <c r="D3" s="150"/>
      <c r="E3" s="150"/>
      <c r="F3" s="118"/>
    </row>
    <row r="4" spans="1:6" x14ac:dyDescent="0.25">
      <c r="C4" s="119"/>
      <c r="D4" s="119"/>
      <c r="F4" s="120"/>
    </row>
    <row r="5" spans="1:6" ht="18.75" x14ac:dyDescent="0.3">
      <c r="A5" s="7" t="s">
        <v>108</v>
      </c>
      <c r="C5" s="119"/>
      <c r="D5" s="119"/>
      <c r="F5" s="120"/>
    </row>
    <row r="6" spans="1:6" x14ac:dyDescent="0.25">
      <c r="C6" s="119"/>
      <c r="D6" s="119"/>
      <c r="F6" s="120"/>
    </row>
    <row r="7" spans="1:6" x14ac:dyDescent="0.25">
      <c r="C7" s="119"/>
      <c r="D7" s="119"/>
      <c r="F7" s="120"/>
    </row>
    <row r="8" spans="1:6" ht="93.75" customHeight="1" x14ac:dyDescent="0.3">
      <c r="A8" s="106"/>
      <c r="B8" s="107" t="s">
        <v>125</v>
      </c>
      <c r="C8" s="108" t="s">
        <v>126</v>
      </c>
      <c r="D8" s="108" t="s">
        <v>127</v>
      </c>
      <c r="E8" s="108" t="s">
        <v>128</v>
      </c>
      <c r="F8" s="121" t="s">
        <v>129</v>
      </c>
    </row>
    <row r="9" spans="1:6" ht="18.75" x14ac:dyDescent="0.3">
      <c r="A9" s="109"/>
      <c r="B9" s="110" t="s">
        <v>130</v>
      </c>
      <c r="C9" s="111"/>
      <c r="D9" s="111"/>
      <c r="E9" s="111"/>
      <c r="F9" s="122"/>
    </row>
    <row r="10" spans="1:6" ht="18.75" x14ac:dyDescent="0.3">
      <c r="A10" s="123">
        <v>1</v>
      </c>
      <c r="B10" s="123" t="s">
        <v>142</v>
      </c>
      <c r="C10" s="123"/>
      <c r="D10" s="123"/>
      <c r="E10" s="123"/>
      <c r="F10" s="123"/>
    </row>
    <row r="11" spans="1:6" ht="18.75" x14ac:dyDescent="0.3">
      <c r="A11" s="81"/>
      <c r="B11" s="123" t="s">
        <v>143</v>
      </c>
      <c r="C11" s="124" t="s">
        <v>144</v>
      </c>
      <c r="D11" s="125" t="s">
        <v>145</v>
      </c>
      <c r="E11" s="83">
        <v>469450</v>
      </c>
      <c r="F11" s="126">
        <v>42186</v>
      </c>
    </row>
    <row r="12" spans="1:6" ht="30.75" x14ac:dyDescent="0.3">
      <c r="A12" s="81"/>
      <c r="B12" s="123" t="s">
        <v>146</v>
      </c>
      <c r="C12" s="124" t="s">
        <v>171</v>
      </c>
      <c r="D12" s="125" t="s">
        <v>145</v>
      </c>
      <c r="E12" s="83">
        <v>250300</v>
      </c>
      <c r="F12" s="126">
        <v>42309</v>
      </c>
    </row>
    <row r="13" spans="1:6" ht="37.5" x14ac:dyDescent="0.3">
      <c r="A13" s="81"/>
      <c r="B13" s="127" t="s">
        <v>172</v>
      </c>
      <c r="C13" s="124" t="s">
        <v>147</v>
      </c>
      <c r="D13" s="125" t="s">
        <v>145</v>
      </c>
      <c r="E13" s="83">
        <v>510000</v>
      </c>
      <c r="F13" s="126">
        <v>42186</v>
      </c>
    </row>
    <row r="14" spans="1:6" ht="18.75" x14ac:dyDescent="0.3">
      <c r="A14" s="81"/>
      <c r="B14" s="127" t="s">
        <v>148</v>
      </c>
      <c r="C14" s="128" t="s">
        <v>149</v>
      </c>
      <c r="D14" s="125" t="s">
        <v>145</v>
      </c>
      <c r="E14" s="83">
        <v>60000</v>
      </c>
      <c r="F14" s="126">
        <v>42217</v>
      </c>
    </row>
    <row r="15" spans="1:6" ht="30.75" x14ac:dyDescent="0.3">
      <c r="A15" s="81"/>
      <c r="B15" s="127" t="s">
        <v>150</v>
      </c>
      <c r="C15" s="82" t="s">
        <v>151</v>
      </c>
      <c r="D15" s="125" t="s">
        <v>145</v>
      </c>
      <c r="E15" s="83">
        <v>80000</v>
      </c>
      <c r="F15" s="126">
        <v>42186</v>
      </c>
    </row>
    <row r="16" spans="1:6" ht="18.75" x14ac:dyDescent="0.3">
      <c r="A16" s="81"/>
      <c r="B16" s="123" t="s">
        <v>152</v>
      </c>
      <c r="C16" s="82" t="s">
        <v>153</v>
      </c>
      <c r="D16" s="125" t="s">
        <v>145</v>
      </c>
      <c r="E16" s="83">
        <v>30250</v>
      </c>
      <c r="F16" s="126">
        <v>42186</v>
      </c>
    </row>
    <row r="17" spans="1:6" ht="18.75" x14ac:dyDescent="0.3">
      <c r="A17" s="129">
        <v>2</v>
      </c>
      <c r="B17" s="130" t="s">
        <v>154</v>
      </c>
      <c r="C17" s="82" t="s">
        <v>155</v>
      </c>
      <c r="D17" s="125" t="s">
        <v>145</v>
      </c>
      <c r="E17" s="83">
        <v>3200000</v>
      </c>
      <c r="F17" s="126">
        <v>42186</v>
      </c>
    </row>
    <row r="18" spans="1:6" ht="18.75" x14ac:dyDescent="0.3">
      <c r="A18" s="129">
        <v>3</v>
      </c>
      <c r="B18" s="130" t="s">
        <v>156</v>
      </c>
      <c r="C18" s="82" t="s">
        <v>157</v>
      </c>
      <c r="D18" s="125" t="s">
        <v>145</v>
      </c>
      <c r="E18" s="83">
        <v>3300000</v>
      </c>
      <c r="F18" s="126">
        <v>42186</v>
      </c>
    </row>
    <row r="19" spans="1:6" ht="18.75" x14ac:dyDescent="0.3">
      <c r="A19" s="129">
        <v>4</v>
      </c>
      <c r="B19" s="130" t="s">
        <v>158</v>
      </c>
      <c r="C19" s="82" t="s">
        <v>159</v>
      </c>
      <c r="D19" s="125" t="s">
        <v>160</v>
      </c>
      <c r="E19" s="83">
        <v>1700000</v>
      </c>
      <c r="F19" s="126">
        <v>42186</v>
      </c>
    </row>
    <row r="20" spans="1:6" ht="18.75" x14ac:dyDescent="0.3">
      <c r="A20" s="129">
        <v>5</v>
      </c>
      <c r="B20" s="130" t="s">
        <v>161</v>
      </c>
      <c r="C20" s="82" t="s">
        <v>162</v>
      </c>
      <c r="D20" s="125" t="s">
        <v>145</v>
      </c>
      <c r="E20" s="83">
        <v>2500000</v>
      </c>
      <c r="F20" s="126">
        <v>42186</v>
      </c>
    </row>
    <row r="21" spans="1:6" ht="45.75" x14ac:dyDescent="0.3">
      <c r="A21" s="129">
        <v>6</v>
      </c>
      <c r="B21" s="130" t="s">
        <v>163</v>
      </c>
      <c r="C21" s="82" t="s">
        <v>164</v>
      </c>
      <c r="D21" s="125" t="s">
        <v>160</v>
      </c>
      <c r="E21" s="83">
        <v>600000</v>
      </c>
      <c r="F21" s="126">
        <v>42186</v>
      </c>
    </row>
    <row r="22" spans="1:6" ht="18.75" x14ac:dyDescent="0.3">
      <c r="A22" s="129">
        <v>7</v>
      </c>
      <c r="B22" s="130" t="s">
        <v>165</v>
      </c>
      <c r="C22" s="82" t="s">
        <v>166</v>
      </c>
      <c r="D22" s="125" t="s">
        <v>145</v>
      </c>
      <c r="E22" s="83">
        <v>375000</v>
      </c>
      <c r="F22" s="126">
        <v>42186</v>
      </c>
    </row>
    <row r="23" spans="1:6" ht="75.75" x14ac:dyDescent="0.3">
      <c r="A23" s="129">
        <v>8</v>
      </c>
      <c r="B23" s="130" t="s">
        <v>167</v>
      </c>
      <c r="C23" s="82" t="s">
        <v>168</v>
      </c>
      <c r="D23" s="125" t="s">
        <v>145</v>
      </c>
      <c r="E23" s="83">
        <v>120000</v>
      </c>
      <c r="F23" s="126">
        <v>42186</v>
      </c>
    </row>
    <row r="24" spans="1:6" ht="18.75" x14ac:dyDescent="0.3">
      <c r="A24" s="129">
        <v>9</v>
      </c>
      <c r="B24" s="130" t="s">
        <v>169</v>
      </c>
      <c r="C24" s="82" t="s">
        <v>170</v>
      </c>
      <c r="D24" s="125" t="s">
        <v>160</v>
      </c>
      <c r="E24" s="83">
        <v>813000</v>
      </c>
      <c r="F24" s="126">
        <v>42186</v>
      </c>
    </row>
    <row r="25" spans="1:6" ht="15.75" thickBot="1" x14ac:dyDescent="0.3">
      <c r="A25" s="84"/>
      <c r="C25" s="119"/>
      <c r="D25" s="119"/>
      <c r="F25" s="120"/>
    </row>
    <row r="26" spans="1:6" ht="19.5" thickBot="1" x14ac:dyDescent="0.35">
      <c r="A26" s="112"/>
      <c r="B26" s="113" t="s">
        <v>113</v>
      </c>
      <c r="C26" s="131"/>
      <c r="D26" s="132"/>
      <c r="E26" s="114">
        <f>SUM(E11:E24)</f>
        <v>14008000</v>
      </c>
      <c r="F26" s="133"/>
    </row>
    <row r="27" spans="1:6" x14ac:dyDescent="0.25">
      <c r="A27" s="84"/>
      <c r="C27" s="119"/>
      <c r="D27" s="119"/>
      <c r="F27" s="120"/>
    </row>
  </sheetData>
  <mergeCells count="3">
    <mergeCell ref="A1:E1"/>
    <mergeCell ref="A2:E2"/>
    <mergeCell ref="B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Trend Data</vt:lpstr>
      <vt:lpstr>New Funds</vt:lpstr>
      <vt:lpstr>Reductions Items</vt:lpstr>
      <vt:lpstr>Facilities</vt:lpstr>
      <vt:lpstr>'Trend Data'!Print_Area</vt:lpstr>
      <vt:lpstr>'Trend Data'!Print_Titles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borsots</dc:creator>
  <cp:lastModifiedBy>Kelly Adams</cp:lastModifiedBy>
  <cp:lastPrinted>2014-10-21T16:05:07Z</cp:lastPrinted>
  <dcterms:created xsi:type="dcterms:W3CDTF">2012-03-12T17:21:14Z</dcterms:created>
  <dcterms:modified xsi:type="dcterms:W3CDTF">2014-10-24T20:41:19Z</dcterms:modified>
</cp:coreProperties>
</file>